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24240" windowHeight="12225" activeTab="0"/>
  </bookViews>
  <sheets>
    <sheet name="Indice" sheetId="1" r:id="rId1"/>
    <sheet name="Evolución Denuncias" sheetId="2" r:id="rId2"/>
    <sheet name="Evolución Renuncias" sheetId="3" r:id="rId3"/>
    <sheet name="Evolución Víctimas" sheetId="4" r:id="rId4"/>
    <sheet name="Total Órdenes y Medidas" sheetId="5" r:id="rId5"/>
    <sheet name="Personas Enjuiciadas" sheetId="6" r:id="rId6"/>
    <sheet name="Penal" sheetId="7" r:id="rId7"/>
    <sheet name="Menores" sheetId="8" r:id="rId8"/>
    <sheet name="Guardia" sheetId="9" r:id="rId9"/>
    <sheet name="Aud.Prov." sheetId="10" r:id="rId10"/>
  </sheets>
  <definedNames/>
  <calcPr fullCalcOnLoad="1"/>
</workbook>
</file>

<file path=xl/sharedStrings.xml><?xml version="1.0" encoding="utf-8"?>
<sst xmlns="http://schemas.openxmlformats.org/spreadsheetml/2006/main" count="489" uniqueCount="125">
  <si>
    <t>Condenado Español</t>
  </si>
  <si>
    <t>Condenado Extranjero</t>
  </si>
  <si>
    <t>Absuelto Extranjero</t>
  </si>
  <si>
    <t>Mujeres víctimas de violencia de género</t>
  </si>
  <si>
    <t>Casos en los que la victima  se acoge a la dispensa a la obligación de declarar como testigo</t>
  </si>
  <si>
    <t>España</t>
  </si>
  <si>
    <t>La Rioja</t>
  </si>
  <si>
    <t>País Vasco</t>
  </si>
  <si>
    <t>Navarra</t>
  </si>
  <si>
    <t>Murcia</t>
  </si>
  <si>
    <t>Madrid</t>
  </si>
  <si>
    <t>Galicia</t>
  </si>
  <si>
    <t>Extremadura</t>
  </si>
  <si>
    <t>Cataluña</t>
  </si>
  <si>
    <t>Castilla-La Mancha</t>
  </si>
  <si>
    <t>Castilla y León</t>
  </si>
  <si>
    <t>Cantabria</t>
  </si>
  <si>
    <t>Canarias</t>
  </si>
  <si>
    <t>Asturias</t>
  </si>
  <si>
    <t>Aragón</t>
  </si>
  <si>
    <t>Andalucía</t>
  </si>
  <si>
    <t>por intervención directa policial</t>
  </si>
  <si>
    <t>con denuncia familiar</t>
  </si>
  <si>
    <t>con denuncia victima</t>
  </si>
  <si>
    <t>Servicios asistencia-Terceros  en general</t>
  </si>
  <si>
    <t>Parte de lesiones recibido directamente en el juzgado</t>
  </si>
  <si>
    <t xml:space="preserve">Atestados policiales </t>
  </si>
  <si>
    <t>Presentada directamente por familiares</t>
  </si>
  <si>
    <r>
      <rPr>
        <b/>
        <sz val="9"/>
        <color indexed="18"/>
        <rFont val="Verdana"/>
        <family val="2"/>
      </rPr>
      <t>Presentada directamente por victima</t>
    </r>
    <r>
      <rPr>
        <b/>
        <sz val="9"/>
        <color indexed="10"/>
        <rFont val="Verdana"/>
        <family val="2"/>
      </rPr>
      <t xml:space="preserve"> </t>
    </r>
    <r>
      <rPr>
        <b/>
        <sz val="9"/>
        <color indexed="18"/>
        <rFont val="Verdana"/>
        <family val="2"/>
      </rPr>
      <t>en el juzgado</t>
    </r>
  </si>
  <si>
    <t>Denuncias 
recibidas</t>
  </si>
  <si>
    <t>Renuncias por españolas</t>
  </si>
  <si>
    <t>Renuncias por extranjeras</t>
  </si>
  <si>
    <t>Total</t>
  </si>
  <si>
    <t>Por españolas</t>
  </si>
  <si>
    <t>Por extranjeras</t>
  </si>
  <si>
    <t>Víctimas
Españolas</t>
  </si>
  <si>
    <t>Víctimas 
Extranjeras</t>
  </si>
  <si>
    <t>Incoadas</t>
  </si>
  <si>
    <t>Inadmitidas</t>
  </si>
  <si>
    <t>Adoptadas</t>
  </si>
  <si>
    <t>Denegadas</t>
  </si>
  <si>
    <t>Total Órdenes de protección y medidas de protección y seguridad de las víctimas (Art. 544 bis y ter)</t>
  </si>
  <si>
    <t>Ratio 
Órdenes/Denuncias</t>
  </si>
  <si>
    <t>Ratio 
Órdenes/Víctimas</t>
  </si>
  <si>
    <t>TOTAL</t>
  </si>
  <si>
    <t>Numero</t>
  </si>
  <si>
    <t>Illes Balears</t>
  </si>
  <si>
    <t>Comunitat Valenciana</t>
  </si>
  <si>
    <t>Condenado
 Español</t>
  </si>
  <si>
    <t>Condenado  
Extranjero</t>
  </si>
  <si>
    <t>Absuelto
Español</t>
  </si>
  <si>
    <t>Absuelto 
Español</t>
  </si>
  <si>
    <t>Absuelto 
Extranjero</t>
  </si>
  <si>
    <t>Personas Enjuiciadas en los juzgados de Violencia de Género</t>
  </si>
  <si>
    <t>Resumen General</t>
  </si>
  <si>
    <t>Número de mujeres que aparecen como víctimas en las denuncias presentadas en los Juzgados de Violencia de Género</t>
  </si>
  <si>
    <t>RENUNCIAS (La victima se acoge a la dispensa a la  obligacion de declarar como testigo, Art. 416 L.E.CRIM)</t>
  </si>
  <si>
    <t>DENUNCIAS PRESENTADAS EN LOS JUZGADOS DE VIOLENCIA DE GÉNERO</t>
  </si>
  <si>
    <t>Hasta 2014 se computaban únicamente las órdenes de protección solicitadas al amparo del artículo 544 ter LECrim; a partir del primer trimestre de 2015 se computan tanto éstas como las medidas de protección previstas en el artículo 544 bis LECrim.</t>
  </si>
  <si>
    <t>Condenado
Español</t>
  </si>
  <si>
    <t>Condenado
Extranjero</t>
  </si>
  <si>
    <t>Absuelto
Extranjero</t>
  </si>
  <si>
    <t>Personas Enjuiciadas en las Audiencias Provinciales en materia de Violencia de Género</t>
  </si>
  <si>
    <t>Sumarios</t>
  </si>
  <si>
    <t>Procd.
Abreviados</t>
  </si>
  <si>
    <t>Procd.
Jurado</t>
  </si>
  <si>
    <t>VARONES</t>
  </si>
  <si>
    <t>MUJERES</t>
  </si>
  <si>
    <t xml:space="preserve">  Sentencia condenatoria</t>
  </si>
  <si>
    <t xml:space="preserve">  Sentencia absolutoria</t>
  </si>
  <si>
    <t>Previa 
Conformidad</t>
  </si>
  <si>
    <t>Restantes 
Condenatorias</t>
  </si>
  <si>
    <t>Absolutorias</t>
  </si>
  <si>
    <t>Total 
Condenatorias</t>
  </si>
  <si>
    <t>Sentencias en materia de Violencia de Género en los Juzgados de lo Penal</t>
  </si>
  <si>
    <t>Personas Enjuiciadas en los Juzgados de lo Penal en materia de Violencia de Género</t>
  </si>
  <si>
    <t>Españoles</t>
  </si>
  <si>
    <t>Extranjeros</t>
  </si>
  <si>
    <t>Total Menores Enjuiciados</t>
  </si>
  <si>
    <t>Total Menores 
Enjuiciados</t>
  </si>
  <si>
    <t>Sentencias Con imposicion Medidas</t>
  </si>
  <si>
    <t>Sentencias Sin imposicion Medidas</t>
  </si>
  <si>
    <t>TOTAL Sentencias</t>
  </si>
  <si>
    <t>Sentencias previa conformidad</t>
  </si>
  <si>
    <t>Con Inmposición de Medidas</t>
  </si>
  <si>
    <t>Sin Imposicion de  Medidas</t>
  </si>
  <si>
    <t>Menores Enjuiciados por Delito en materia de Violencia de Género</t>
  </si>
  <si>
    <t>Sentencias por Delito de Menores en Materia de Violencia de Género</t>
  </si>
  <si>
    <t>Sin medidas</t>
  </si>
  <si>
    <t>Con medidas</t>
  </si>
  <si>
    <t>De O.P.</t>
  </si>
  <si>
    <t>De Resto</t>
  </si>
  <si>
    <t>Asuntos
 ingresados</t>
  </si>
  <si>
    <t>Pendientes 
final trimestre</t>
  </si>
  <si>
    <t>Remitidas
 al J.V.S.M</t>
  </si>
  <si>
    <t>Asuntos Ingresados en los Juzgados de Instrucción sin competencia en Violencia de Género y en Funciones de Guardia</t>
  </si>
  <si>
    <t>Órdenes de Protección en los Juzgados de Instrucción en Funciones de Guardia</t>
  </si>
  <si>
    <t>Acordadas</t>
  </si>
  <si>
    <t>Datos y Evoluciones en Violencia de Género</t>
  </si>
  <si>
    <t>Denuncias</t>
  </si>
  <si>
    <t>Renuncias</t>
  </si>
  <si>
    <t>Víctimas</t>
  </si>
  <si>
    <t>Órdenes y Medidas</t>
  </si>
  <si>
    <t>Personas Enjuiciadas</t>
  </si>
  <si>
    <t>Audiencia Provincial</t>
  </si>
  <si>
    <t>Juzgado de lo Penal</t>
  </si>
  <si>
    <t>Juzgado de Menores</t>
  </si>
  <si>
    <t>Juzgado de Instrucción en funciones de Guardia</t>
  </si>
  <si>
    <t>Resumen por Comunidades</t>
  </si>
  <si>
    <t>Total 
Órdenes Protección</t>
  </si>
  <si>
    <t>Número</t>
  </si>
  <si>
    <t>Ratio Casos en los que la victima  se acoge a la dispensa a la obligación de declarar como testigo sobre denuncias</t>
  </si>
  <si>
    <t>Sentencias en materia de Violencia de Género en las Audiencias Provinciales en Primera Instancia</t>
  </si>
  <si>
    <t>Volver a Inicio</t>
  </si>
  <si>
    <t>2º Trimestre 2017</t>
  </si>
  <si>
    <t>2º Trimestre 2018</t>
  </si>
  <si>
    <t>Evolución 
2º Trimestre 2018/2º Trimestre 2017</t>
  </si>
  <si>
    <t>Segundo Trimestre 2018</t>
  </si>
  <si>
    <t>Evolución
2º Trimestre 2018/2º Trimestre 2017</t>
  </si>
  <si>
    <t>2º Trimestre
 2017</t>
  </si>
  <si>
    <t>2º Trimestre 
2018</t>
  </si>
  <si>
    <t>Evolución 
Ratio Órdenes/Denuncias
2º Trimestre 2018/2º Trimestre 2017</t>
  </si>
  <si>
    <t>Evolución 
Ratio Órdenes/Mujeres Víctimas
2º Trimestre 2018/2º Trimestre 2017</t>
  </si>
  <si>
    <t>Evolución 
2º Trimestre 2018/2ºTrimestre 2017</t>
  </si>
  <si>
    <t>Evolución de las Denuncias Recibidas  
Segundo trimestre 2018/Segundo 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</si>
</sst>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69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1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  <font>
      <b/>
      <sz val="10"/>
      <color indexed="1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18"/>
      <name val="Verdana"/>
      <family val="2"/>
    </font>
    <font>
      <b/>
      <sz val="11"/>
      <color indexed="12"/>
      <name val="Verdana"/>
      <family val="2"/>
    </font>
    <font>
      <b/>
      <sz val="10"/>
      <color indexed="12"/>
      <name val="Verdana"/>
      <family val="2"/>
    </font>
    <font>
      <sz val="12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1"/>
      <color rgb="FF000080"/>
      <name val="Verdana"/>
      <family val="2"/>
    </font>
    <font>
      <b/>
      <sz val="9"/>
      <color theme="1"/>
      <name val="Verdana"/>
      <family val="2"/>
    </font>
    <font>
      <b/>
      <sz val="9"/>
      <color rgb="FF000080"/>
      <name val="Verdana"/>
      <family val="2"/>
    </font>
    <font>
      <b/>
      <sz val="10"/>
      <color rgb="FF000080"/>
      <name val="Verdana"/>
      <family val="2"/>
    </font>
    <font>
      <b/>
      <sz val="12"/>
      <color rgb="FF000080"/>
      <name val="Verdana"/>
      <family val="2"/>
    </font>
    <font>
      <b/>
      <sz val="11"/>
      <color theme="10"/>
      <name val="Verdana"/>
      <family val="2"/>
    </font>
    <font>
      <b/>
      <sz val="10"/>
      <color theme="10"/>
      <name val="Verdana"/>
      <family val="2"/>
    </font>
    <font>
      <b/>
      <sz val="9"/>
      <color rgb="FFFF0000"/>
      <name val="Verdana"/>
      <family val="2"/>
    </font>
    <font>
      <sz val="9"/>
      <color rgb="FF000080"/>
      <name val="Verdana"/>
      <family val="2"/>
    </font>
    <font>
      <sz val="12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3" fontId="4" fillId="0" borderId="10" xfId="53" applyNumberFormat="1" applyFont="1" applyBorder="1">
      <alignment/>
      <protection/>
    </xf>
    <xf numFmtId="0" fontId="4" fillId="0" borderId="11" xfId="53" applyFont="1" applyBorder="1">
      <alignment/>
      <protection/>
    </xf>
    <xf numFmtId="3" fontId="3" fillId="0" borderId="10" xfId="53" applyNumberFormat="1" applyFont="1" applyBorder="1">
      <alignment/>
      <protection/>
    </xf>
    <xf numFmtId="0" fontId="4" fillId="0" borderId="10" xfId="53" applyFont="1" applyBorder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53" applyFont="1" applyBorder="1" applyAlignment="1">
      <alignment horizontal="center" wrapText="1"/>
      <protection/>
    </xf>
    <xf numFmtId="0" fontId="10" fillId="0" borderId="0" xfId="53" applyFont="1">
      <alignment/>
      <protection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/>
    </xf>
    <xf numFmtId="3" fontId="60" fillId="0" borderId="10" xfId="0" applyNumberFormat="1" applyFont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56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right" vertical="center"/>
    </xf>
    <xf numFmtId="3" fontId="56" fillId="0" borderId="10" xfId="0" applyNumberFormat="1" applyFont="1" applyBorder="1" applyAlignment="1">
      <alignment horizontal="right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62" fillId="34" borderId="12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10" fontId="56" fillId="0" borderId="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0" fontId="11" fillId="34" borderId="10" xfId="53" applyFont="1" applyFill="1" applyBorder="1" applyAlignment="1">
      <alignment horizontal="center" vertical="center" wrapText="1"/>
      <protection/>
    </xf>
    <xf numFmtId="0" fontId="38" fillId="34" borderId="10" xfId="0" applyFont="1" applyFill="1" applyBorder="1" applyAlignment="1">
      <alignment/>
    </xf>
    <xf numFmtId="0" fontId="56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3" fontId="38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61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53" applyNumberFormat="1" applyFont="1" applyBorder="1" applyAlignment="1">
      <alignment horizontal="right"/>
      <protection/>
    </xf>
    <xf numFmtId="164" fontId="4" fillId="0" borderId="10" xfId="53" applyNumberFormat="1" applyFont="1" applyBorder="1" applyAlignment="1">
      <alignment horizontal="right"/>
      <protection/>
    </xf>
    <xf numFmtId="164" fontId="58" fillId="0" borderId="10" xfId="0" applyNumberFormat="1" applyFont="1" applyBorder="1" applyAlignment="1">
      <alignment horizontal="right" vertical="center"/>
    </xf>
    <xf numFmtId="164" fontId="60" fillId="0" borderId="10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wrapText="1"/>
    </xf>
    <xf numFmtId="164" fontId="38" fillId="0" borderId="10" xfId="0" applyNumberFormat="1" applyFont="1" applyBorder="1" applyAlignment="1">
      <alignment horizontal="right" vertical="center"/>
    </xf>
    <xf numFmtId="164" fontId="56" fillId="0" borderId="10" xfId="0" applyNumberFormat="1" applyFont="1" applyBorder="1" applyAlignment="1">
      <alignment horizontal="right" vertical="center"/>
    </xf>
    <xf numFmtId="0" fontId="63" fillId="0" borderId="0" xfId="0" applyFont="1" applyFill="1" applyAlignment="1">
      <alignment horizontal="center"/>
    </xf>
    <xf numFmtId="164" fontId="38" fillId="0" borderId="10" xfId="0" applyNumberFormat="1" applyFont="1" applyBorder="1" applyAlignment="1">
      <alignment/>
    </xf>
    <xf numFmtId="164" fontId="56" fillId="0" borderId="10" xfId="0" applyNumberFormat="1" applyFont="1" applyBorder="1" applyAlignment="1">
      <alignment/>
    </xf>
    <xf numFmtId="164" fontId="38" fillId="0" borderId="10" xfId="0" applyNumberFormat="1" applyFont="1" applyBorder="1" applyAlignment="1">
      <alignment horizontal="right"/>
    </xf>
    <xf numFmtId="164" fontId="56" fillId="0" borderId="10" xfId="0" applyNumberFormat="1" applyFont="1" applyBorder="1" applyAlignment="1">
      <alignment horizontal="right"/>
    </xf>
    <xf numFmtId="0" fontId="63" fillId="0" borderId="0" xfId="0" applyFont="1" applyFill="1" applyAlignment="1">
      <alignment/>
    </xf>
    <xf numFmtId="0" fontId="64" fillId="0" borderId="0" xfId="45" applyFont="1" applyAlignment="1">
      <alignment/>
    </xf>
    <xf numFmtId="0" fontId="3" fillId="0" borderId="10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5" fillId="0" borderId="11" xfId="45" applyFont="1" applyBorder="1" applyAlignment="1">
      <alignment horizontal="center" vertical="center"/>
    </xf>
    <xf numFmtId="0" fontId="65" fillId="0" borderId="14" xfId="45" applyFont="1" applyBorder="1" applyAlignment="1">
      <alignment horizontal="center" vertical="center"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14" xfId="53" applyFont="1" applyFill="1" applyBorder="1" applyAlignment="1">
      <alignment horizontal="center" vertical="center" wrapText="1"/>
      <protection/>
    </xf>
    <xf numFmtId="0" fontId="61" fillId="33" borderId="12" xfId="53" applyFont="1" applyFill="1" applyBorder="1" applyAlignment="1">
      <alignment horizontal="center" vertical="center" wrapText="1"/>
      <protection/>
    </xf>
    <xf numFmtId="0" fontId="61" fillId="33" borderId="15" xfId="53" applyFont="1" applyFill="1" applyBorder="1" applyAlignment="1">
      <alignment horizontal="center" vertical="center" wrapText="1"/>
      <protection/>
    </xf>
    <xf numFmtId="0" fontId="66" fillId="33" borderId="12" xfId="53" applyFont="1" applyFill="1" applyBorder="1" applyAlignment="1">
      <alignment horizontal="center" vertical="center" wrapText="1"/>
      <protection/>
    </xf>
    <xf numFmtId="0" fontId="66" fillId="33" borderId="15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horizontal="center" vertical="center"/>
      <protection/>
    </xf>
    <xf numFmtId="0" fontId="63" fillId="34" borderId="0" xfId="0" applyFont="1" applyFill="1" applyAlignment="1">
      <alignment horizontal="center"/>
    </xf>
    <xf numFmtId="0" fontId="9" fillId="0" borderId="0" xfId="53" applyFont="1" applyAlignment="1">
      <alignment horizontal="center"/>
      <protection/>
    </xf>
    <xf numFmtId="0" fontId="61" fillId="34" borderId="11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1" fillId="3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0" xfId="53" applyFont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right" vertical="center"/>
    </xf>
    <xf numFmtId="164" fontId="58" fillId="0" borderId="14" xfId="0" applyNumberFormat="1" applyFont="1" applyBorder="1" applyAlignment="1">
      <alignment horizontal="right" vertical="center"/>
    </xf>
    <xf numFmtId="164" fontId="60" fillId="0" borderId="11" xfId="0" applyNumberFormat="1" applyFont="1" applyBorder="1" applyAlignment="1">
      <alignment horizontal="right" vertical="center"/>
    </xf>
    <xf numFmtId="164" fontId="60" fillId="0" borderId="14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1" fillId="34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 wrapText="1"/>
    </xf>
    <xf numFmtId="0" fontId="61" fillId="34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34" borderId="22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/>
    </xf>
    <xf numFmtId="164" fontId="38" fillId="0" borderId="11" xfId="0" applyNumberFormat="1" applyFont="1" applyBorder="1" applyAlignment="1">
      <alignment horizontal="right"/>
    </xf>
    <xf numFmtId="164" fontId="38" fillId="0" borderId="14" xfId="0" applyNumberFormat="1" applyFont="1" applyBorder="1" applyAlignment="1">
      <alignment horizontal="right"/>
    </xf>
    <xf numFmtId="164" fontId="38" fillId="34" borderId="11" xfId="0" applyNumberFormat="1" applyFont="1" applyFill="1" applyBorder="1" applyAlignment="1">
      <alignment horizontal="right"/>
    </xf>
    <xf numFmtId="164" fontId="38" fillId="34" borderId="14" xfId="0" applyNumberFormat="1" applyFont="1" applyFill="1" applyBorder="1" applyAlignment="1">
      <alignment horizontal="right"/>
    </xf>
    <xf numFmtId="0" fontId="9" fillId="0" borderId="24" xfId="53" applyFont="1" applyBorder="1" applyAlignment="1">
      <alignment horizontal="center" vertical="center" wrapText="1"/>
      <protection/>
    </xf>
    <xf numFmtId="0" fontId="63" fillId="34" borderId="18" xfId="0" applyFont="1" applyFill="1" applyBorder="1" applyAlignment="1">
      <alignment horizontal="center" wrapText="1"/>
    </xf>
    <xf numFmtId="0" fontId="63" fillId="34" borderId="0" xfId="0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/>
    </xf>
    <xf numFmtId="0" fontId="62" fillId="34" borderId="12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3" fillId="34" borderId="24" xfId="0" applyFont="1" applyFill="1" applyBorder="1" applyAlignment="1">
      <alignment horizontal="center" wrapText="1"/>
    </xf>
    <xf numFmtId="0" fontId="62" fillId="34" borderId="23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62" fillId="34" borderId="24" xfId="0" applyFont="1" applyFill="1" applyBorder="1" applyAlignment="1">
      <alignment horizontal="center" vertical="center" wrapText="1"/>
    </xf>
    <xf numFmtId="0" fontId="62" fillId="34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10</xdr:row>
      <xdr:rowOff>28575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0"/>
          <a:ext cx="3028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E1:K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31" customWidth="1"/>
  </cols>
  <sheetData>
    <row r="1" spans="5:11" ht="12.75">
      <c r="E1" s="80" t="s">
        <v>98</v>
      </c>
      <c r="F1" s="80"/>
      <c r="G1" s="80"/>
      <c r="H1" s="80"/>
      <c r="J1" s="80" t="s">
        <v>115</v>
      </c>
      <c r="K1" s="80"/>
    </row>
    <row r="3" ht="14.25">
      <c r="E3" s="76" t="s">
        <v>99</v>
      </c>
    </row>
    <row r="4" ht="14.25">
      <c r="E4" s="76" t="s">
        <v>100</v>
      </c>
    </row>
    <row r="5" ht="14.25">
      <c r="E5" s="76" t="s">
        <v>101</v>
      </c>
    </row>
    <row r="6" ht="14.25">
      <c r="E6" s="76" t="s">
        <v>102</v>
      </c>
    </row>
    <row r="7" ht="14.25">
      <c r="E7" s="76" t="s">
        <v>103</v>
      </c>
    </row>
    <row r="8" ht="14.25">
      <c r="E8" s="76" t="s">
        <v>105</v>
      </c>
    </row>
    <row r="9" ht="14.25">
      <c r="E9" s="76" t="s">
        <v>106</v>
      </c>
    </row>
    <row r="10" ht="14.25">
      <c r="E10" s="76" t="s">
        <v>107</v>
      </c>
    </row>
    <row r="11" ht="14.25">
      <c r="E11" s="76" t="s">
        <v>104</v>
      </c>
    </row>
  </sheetData>
  <sheetProtection/>
  <mergeCells count="2">
    <mergeCell ref="J1:K1"/>
    <mergeCell ref="E1:H1"/>
  </mergeCells>
  <hyperlinks>
    <hyperlink ref="E3" location="'Evolución Denuncias'!A1" display="Denuncias"/>
    <hyperlink ref="E4" location="'Evolución Renuncias'!A1" display="Renuncias"/>
    <hyperlink ref="E5" location="'Evolución Víctimas'!A1" display="Víctimas"/>
    <hyperlink ref="E6" location="'Total Órdenes y Medidas'!A1" display="Órdenes y Medidas"/>
    <hyperlink ref="E7" location="'Personas Enjuiciadas'!A1" display="Personas Enjuiciadas"/>
    <hyperlink ref="E11" location="Aud.Prov.!A1" display="Audiencia Provincial"/>
    <hyperlink ref="E8" location="Penal!A1" display="Juzgado de lo Penal"/>
    <hyperlink ref="E9" location="Menores!A1" display="Juzgado de Menores"/>
    <hyperlink ref="E10" location="Guardia!A1" display="Juzgado de Instrucción en funciones de Guardi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Q20"/>
  <sheetViews>
    <sheetView zoomScalePageLayoutView="0" workbookViewId="0" topLeftCell="A1">
      <selection activeCell="G1" sqref="G1:H1"/>
    </sheetView>
  </sheetViews>
  <sheetFormatPr defaultColWidth="11.421875" defaultRowHeight="15"/>
  <cols>
    <col min="1" max="1" width="25.140625" style="31" bestFit="1" customWidth="1"/>
    <col min="2" max="2" width="10.28125" style="31" bestFit="1" customWidth="1"/>
    <col min="3" max="4" width="13.28125" style="31" customWidth="1"/>
    <col min="5" max="5" width="10.421875" style="31" bestFit="1" customWidth="1"/>
    <col min="6" max="6" width="12.28125" style="31" bestFit="1" customWidth="1"/>
    <col min="7" max="7" width="11.00390625" style="31" bestFit="1" customWidth="1"/>
    <col min="8" max="9" width="13.421875" style="31" customWidth="1"/>
    <col min="10" max="10" width="10.421875" style="31" bestFit="1" customWidth="1"/>
    <col min="11" max="11" width="12.28125" style="31" bestFit="1" customWidth="1"/>
    <col min="12" max="12" width="13.00390625" style="31" customWidth="1"/>
    <col min="13" max="14" width="13.140625" style="31" customWidth="1"/>
    <col min="15" max="15" width="10.421875" style="31" bestFit="1" customWidth="1"/>
    <col min="16" max="16" width="13.57421875" style="31" customWidth="1"/>
    <col min="17" max="17" width="10.28125" style="31" bestFit="1" customWidth="1"/>
    <col min="18" max="16384" width="11.421875" style="31" customWidth="1"/>
  </cols>
  <sheetData>
    <row r="1" spans="1:8" ht="29.25" customHeight="1">
      <c r="A1" s="108" t="s">
        <v>117</v>
      </c>
      <c r="G1" s="81" t="s">
        <v>113</v>
      </c>
      <c r="H1" s="82"/>
    </row>
    <row r="2" ht="12.75" customHeight="1">
      <c r="A2" s="108"/>
    </row>
    <row r="3" ht="12.75" customHeight="1">
      <c r="A3" s="108"/>
    </row>
    <row r="4" spans="1:3" ht="15">
      <c r="A4" s="95" t="s">
        <v>54</v>
      </c>
      <c r="B4" s="95"/>
      <c r="C4" s="95"/>
    </row>
    <row r="5" spans="1:16" ht="15.75" customHeight="1">
      <c r="A5" s="108"/>
      <c r="B5" s="95" t="s">
        <v>62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48.75" customHeight="1">
      <c r="A6" s="108"/>
      <c r="B6" s="136" t="s">
        <v>114</v>
      </c>
      <c r="C6" s="136"/>
      <c r="D6" s="136"/>
      <c r="E6" s="136"/>
      <c r="F6" s="136"/>
      <c r="G6" s="136" t="s">
        <v>115</v>
      </c>
      <c r="H6" s="136"/>
      <c r="I6" s="136"/>
      <c r="J6" s="136"/>
      <c r="K6" s="136"/>
      <c r="L6" s="128" t="s">
        <v>116</v>
      </c>
      <c r="M6" s="129"/>
      <c r="N6" s="129"/>
      <c r="O6" s="129"/>
      <c r="P6" s="130"/>
    </row>
    <row r="7" spans="1:16" ht="25.5">
      <c r="A7" s="142"/>
      <c r="B7" s="33" t="s">
        <v>32</v>
      </c>
      <c r="C7" s="34" t="s">
        <v>59</v>
      </c>
      <c r="D7" s="34" t="s">
        <v>60</v>
      </c>
      <c r="E7" s="34" t="s">
        <v>50</v>
      </c>
      <c r="F7" s="34" t="s">
        <v>61</v>
      </c>
      <c r="G7" s="33" t="s">
        <v>32</v>
      </c>
      <c r="H7" s="34" t="s">
        <v>59</v>
      </c>
      <c r="I7" s="34" t="s">
        <v>60</v>
      </c>
      <c r="J7" s="34" t="s">
        <v>50</v>
      </c>
      <c r="K7" s="34" t="s">
        <v>61</v>
      </c>
      <c r="L7" s="33" t="s">
        <v>32</v>
      </c>
      <c r="M7" s="34" t="s">
        <v>59</v>
      </c>
      <c r="N7" s="34" t="s">
        <v>60</v>
      </c>
      <c r="O7" s="34" t="s">
        <v>50</v>
      </c>
      <c r="P7" s="34" t="s">
        <v>61</v>
      </c>
    </row>
    <row r="8" spans="1:16" ht="12.75">
      <c r="A8" s="32" t="s">
        <v>66</v>
      </c>
      <c r="B8" s="42">
        <v>95</v>
      </c>
      <c r="C8" s="42">
        <v>53</v>
      </c>
      <c r="D8" s="42">
        <v>27</v>
      </c>
      <c r="E8" s="42">
        <v>9</v>
      </c>
      <c r="F8" s="42">
        <v>6</v>
      </c>
      <c r="G8" s="42">
        <v>115</v>
      </c>
      <c r="H8" s="42">
        <v>55</v>
      </c>
      <c r="I8" s="42">
        <v>42</v>
      </c>
      <c r="J8" s="42">
        <v>17</v>
      </c>
      <c r="K8" s="42">
        <v>1</v>
      </c>
      <c r="L8" s="68">
        <f aca="true" t="shared" si="0" ref="L8:P10">IF(B8=0,"-",IF(G8=0,-1,(G8-B8)/B8))</f>
        <v>0.21052631578947367</v>
      </c>
      <c r="M8" s="68">
        <f t="shared" si="0"/>
        <v>0.03773584905660377</v>
      </c>
      <c r="N8" s="68">
        <f t="shared" si="0"/>
        <v>0.5555555555555556</v>
      </c>
      <c r="O8" s="68">
        <f t="shared" si="0"/>
        <v>0.8888888888888888</v>
      </c>
      <c r="P8" s="68">
        <f t="shared" si="0"/>
        <v>-0.8333333333333334</v>
      </c>
    </row>
    <row r="9" spans="1:16" ht="12.75">
      <c r="A9" s="32" t="s">
        <v>67</v>
      </c>
      <c r="B9" s="42">
        <v>1</v>
      </c>
      <c r="C9" s="42">
        <v>0</v>
      </c>
      <c r="D9" s="42">
        <v>0</v>
      </c>
      <c r="E9" s="42">
        <v>1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1</v>
      </c>
      <c r="L9" s="68">
        <f t="shared" si="0"/>
        <v>0</v>
      </c>
      <c r="M9" s="68" t="str">
        <f t="shared" si="0"/>
        <v>-</v>
      </c>
      <c r="N9" s="68" t="str">
        <f t="shared" si="0"/>
        <v>-</v>
      </c>
      <c r="O9" s="68">
        <f t="shared" si="0"/>
        <v>-1</v>
      </c>
      <c r="P9" s="68" t="str">
        <f t="shared" si="0"/>
        <v>-</v>
      </c>
    </row>
    <row r="10" spans="1:16" ht="12.75">
      <c r="A10" s="24" t="s">
        <v>44</v>
      </c>
      <c r="B10" s="44">
        <v>96</v>
      </c>
      <c r="C10" s="44">
        <v>53</v>
      </c>
      <c r="D10" s="44">
        <v>27</v>
      </c>
      <c r="E10" s="44">
        <v>10</v>
      </c>
      <c r="F10" s="44">
        <v>6</v>
      </c>
      <c r="G10" s="44">
        <v>116</v>
      </c>
      <c r="H10" s="44">
        <v>55</v>
      </c>
      <c r="I10" s="44">
        <v>42</v>
      </c>
      <c r="J10" s="44">
        <v>17</v>
      </c>
      <c r="K10" s="44">
        <v>2</v>
      </c>
      <c r="L10" s="69">
        <f t="shared" si="0"/>
        <v>0.20833333333333334</v>
      </c>
      <c r="M10" s="69">
        <f t="shared" si="0"/>
        <v>0.03773584905660377</v>
      </c>
      <c r="N10" s="69">
        <f t="shared" si="0"/>
        <v>0.5555555555555556</v>
      </c>
      <c r="O10" s="69">
        <f t="shared" si="0"/>
        <v>0.7</v>
      </c>
      <c r="P10" s="69">
        <f t="shared" si="0"/>
        <v>-0.6666666666666666</v>
      </c>
    </row>
    <row r="11" spans="1:16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6"/>
    </row>
    <row r="12" spans="1:16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/>
      <c r="N12" s="36"/>
      <c r="O12" s="36"/>
      <c r="P12" s="36"/>
    </row>
    <row r="14" spans="2:17" ht="15">
      <c r="B14" s="137" t="s">
        <v>112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75"/>
      <c r="O14" s="75"/>
      <c r="P14" s="75"/>
      <c r="Q14" s="75"/>
    </row>
    <row r="15" spans="1:13" ht="22.5" customHeight="1">
      <c r="A15" s="100"/>
      <c r="B15" s="134" t="s">
        <v>114</v>
      </c>
      <c r="C15" s="129"/>
      <c r="D15" s="129"/>
      <c r="E15" s="130"/>
      <c r="F15" s="134" t="s">
        <v>115</v>
      </c>
      <c r="G15" s="129"/>
      <c r="H15" s="129"/>
      <c r="I15" s="130"/>
      <c r="J15" s="128" t="s">
        <v>116</v>
      </c>
      <c r="K15" s="153"/>
      <c r="L15" s="153"/>
      <c r="M15" s="154"/>
    </row>
    <row r="16" spans="1:13" ht="22.5" customHeight="1">
      <c r="A16" s="101"/>
      <c r="B16" s="131"/>
      <c r="C16" s="132"/>
      <c r="D16" s="132"/>
      <c r="E16" s="133"/>
      <c r="F16" s="131"/>
      <c r="G16" s="132"/>
      <c r="H16" s="132"/>
      <c r="I16" s="133"/>
      <c r="J16" s="155"/>
      <c r="K16" s="156"/>
      <c r="L16" s="156"/>
      <c r="M16" s="157"/>
    </row>
    <row r="17" spans="1:13" ht="25.5">
      <c r="A17" s="102"/>
      <c r="B17" s="56" t="s">
        <v>32</v>
      </c>
      <c r="C17" s="56" t="s">
        <v>63</v>
      </c>
      <c r="D17" s="43" t="s">
        <v>64</v>
      </c>
      <c r="E17" s="43" t="s">
        <v>65</v>
      </c>
      <c r="F17" s="56" t="s">
        <v>32</v>
      </c>
      <c r="G17" s="56" t="s">
        <v>63</v>
      </c>
      <c r="H17" s="43" t="s">
        <v>64</v>
      </c>
      <c r="I17" s="43" t="s">
        <v>65</v>
      </c>
      <c r="J17" s="27" t="s">
        <v>32</v>
      </c>
      <c r="K17" s="27" t="s">
        <v>63</v>
      </c>
      <c r="L17" s="28" t="s">
        <v>64</v>
      </c>
      <c r="M17" s="28" t="s">
        <v>65</v>
      </c>
    </row>
    <row r="18" spans="1:13" ht="12.75">
      <c r="A18" s="32" t="s">
        <v>68</v>
      </c>
      <c r="B18" s="42">
        <v>80</v>
      </c>
      <c r="C18" s="42">
        <v>50</v>
      </c>
      <c r="D18" s="42">
        <v>16</v>
      </c>
      <c r="E18" s="42">
        <v>14</v>
      </c>
      <c r="F18" s="42">
        <v>97</v>
      </c>
      <c r="G18" s="42">
        <v>68</v>
      </c>
      <c r="H18" s="42">
        <v>17</v>
      </c>
      <c r="I18" s="42">
        <v>12</v>
      </c>
      <c r="J18" s="68">
        <f>IF(B18=0,"-",IF(F18=0,-1,(F18-B18)/B18))</f>
        <v>0.2125</v>
      </c>
      <c r="K18" s="68">
        <f aca="true" t="shared" si="1" ref="K18:M20">IF(C18=0,"-",IF(G18=0,-1,(G18-C18)/C18))</f>
        <v>0.36</v>
      </c>
      <c r="L18" s="68">
        <f t="shared" si="1"/>
        <v>0.0625</v>
      </c>
      <c r="M18" s="68">
        <f t="shared" si="1"/>
        <v>-0.14285714285714285</v>
      </c>
    </row>
    <row r="19" spans="1:13" ht="12.75">
      <c r="A19" s="32" t="s">
        <v>69</v>
      </c>
      <c r="B19" s="42">
        <v>16</v>
      </c>
      <c r="C19" s="42">
        <v>13</v>
      </c>
      <c r="D19" s="42">
        <v>3</v>
      </c>
      <c r="E19" s="42">
        <v>0</v>
      </c>
      <c r="F19" s="42">
        <v>19</v>
      </c>
      <c r="G19" s="42">
        <v>16</v>
      </c>
      <c r="H19" s="42">
        <v>2</v>
      </c>
      <c r="I19" s="42">
        <v>1</v>
      </c>
      <c r="J19" s="68">
        <f>IF(B19=0,"-",IF(F19=0,-1,(F19-B19)/B19))</f>
        <v>0.1875</v>
      </c>
      <c r="K19" s="68">
        <f t="shared" si="1"/>
        <v>0.23076923076923078</v>
      </c>
      <c r="L19" s="68">
        <f t="shared" si="1"/>
        <v>-0.3333333333333333</v>
      </c>
      <c r="M19" s="68" t="str">
        <f t="shared" si="1"/>
        <v>-</v>
      </c>
    </row>
    <row r="20" spans="1:13" ht="12.75">
      <c r="A20" s="44" t="s">
        <v>44</v>
      </c>
      <c r="B20" s="44">
        <f>+C20+D20+E20</f>
        <v>96</v>
      </c>
      <c r="C20" s="44">
        <f>+C18+C19</f>
        <v>63</v>
      </c>
      <c r="D20" s="44">
        <f>+D18+D19</f>
        <v>19</v>
      </c>
      <c r="E20" s="44">
        <f>+E18+E19</f>
        <v>14</v>
      </c>
      <c r="F20" s="44">
        <f>+G20+H20+I20</f>
        <v>116</v>
      </c>
      <c r="G20" s="44">
        <f>+G18+G19</f>
        <v>84</v>
      </c>
      <c r="H20" s="44">
        <f>+H18+H19</f>
        <v>19</v>
      </c>
      <c r="I20" s="44">
        <f>+I18+I19</f>
        <v>13</v>
      </c>
      <c r="J20" s="69">
        <f>IF(B20=0,"-",IF(F20=0,-1,(F20-B20)/B20))</f>
        <v>0.20833333333333334</v>
      </c>
      <c r="K20" s="69">
        <f t="shared" si="1"/>
        <v>0.3333333333333333</v>
      </c>
      <c r="L20" s="69">
        <f t="shared" si="1"/>
        <v>0</v>
      </c>
      <c r="M20" s="69">
        <f t="shared" si="1"/>
        <v>-0.07142857142857142</v>
      </c>
    </row>
  </sheetData>
  <sheetProtection/>
  <mergeCells count="13">
    <mergeCell ref="A1:A3"/>
    <mergeCell ref="L6:P6"/>
    <mergeCell ref="B5:P5"/>
    <mergeCell ref="A5:A7"/>
    <mergeCell ref="G1:H1"/>
    <mergeCell ref="J15:M16"/>
    <mergeCell ref="B14:M14"/>
    <mergeCell ref="B15:E16"/>
    <mergeCell ref="F15:I16"/>
    <mergeCell ref="A4:C4"/>
    <mergeCell ref="A15:A17"/>
    <mergeCell ref="B6:F6"/>
    <mergeCell ref="G6:K6"/>
  </mergeCells>
  <hyperlinks>
    <hyperlink ref="G1:H1" location="Indice!A1" display="Volver a Inici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Y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00390625" style="1" customWidth="1"/>
    <col min="2" max="2" width="11.00390625" style="1" bestFit="1" customWidth="1"/>
    <col min="3" max="3" width="14.421875" style="1" customWidth="1"/>
    <col min="4" max="4" width="16.8515625" style="1" customWidth="1"/>
    <col min="5" max="7" width="14.421875" style="1" customWidth="1"/>
    <col min="8" max="8" width="15.00390625" style="1" customWidth="1"/>
    <col min="9" max="9" width="14.8515625" style="1" customWidth="1"/>
    <col min="10" max="10" width="11.00390625" style="1" bestFit="1" customWidth="1"/>
    <col min="11" max="17" width="14.8515625" style="1" customWidth="1"/>
    <col min="18" max="18" width="13.7109375" style="2" customWidth="1"/>
    <col min="19" max="25" width="14.8515625" style="1" customWidth="1"/>
    <col min="26" max="16384" width="11.421875" style="1" customWidth="1"/>
  </cols>
  <sheetData>
    <row r="1" spans="1:17" s="11" customFormat="1" ht="28.5">
      <c r="A1" s="10" t="s">
        <v>117</v>
      </c>
      <c r="B1" s="94" t="s">
        <v>57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25" s="11" customFormat="1" ht="14.25">
      <c r="A2" s="9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7" ht="27.75" customHeight="1">
      <c r="A3" s="9"/>
      <c r="B3" s="9"/>
      <c r="C3" s="9"/>
      <c r="D3" s="9"/>
      <c r="E3" s="9"/>
      <c r="F3" s="81" t="s">
        <v>113</v>
      </c>
      <c r="G3" s="82"/>
    </row>
    <row r="4" spans="1:7" ht="14.25">
      <c r="A4" s="9"/>
      <c r="B4" s="9"/>
      <c r="C4" s="9"/>
      <c r="D4" s="9"/>
      <c r="E4" s="9"/>
      <c r="F4" s="9"/>
      <c r="G4" s="9"/>
    </row>
    <row r="5" spans="1:7" ht="15">
      <c r="A5" s="95" t="s">
        <v>108</v>
      </c>
      <c r="B5" s="95"/>
      <c r="C5" s="95"/>
      <c r="D5" s="9"/>
      <c r="E5" s="9"/>
      <c r="F5" s="9"/>
      <c r="G5" s="9"/>
    </row>
    <row r="6" spans="2:18" ht="42.75" customHeight="1">
      <c r="B6" s="87" t="s">
        <v>114</v>
      </c>
      <c r="C6" s="85"/>
      <c r="D6" s="85"/>
      <c r="E6" s="85"/>
      <c r="F6" s="85"/>
      <c r="G6" s="85"/>
      <c r="H6" s="85"/>
      <c r="I6" s="86"/>
      <c r="J6" s="85" t="s">
        <v>115</v>
      </c>
      <c r="K6" s="85"/>
      <c r="L6" s="85"/>
      <c r="M6" s="85"/>
      <c r="N6" s="85"/>
      <c r="O6" s="85"/>
      <c r="P6" s="85"/>
      <c r="Q6" s="86"/>
      <c r="R6" s="1"/>
    </row>
    <row r="7" spans="1:18" ht="12.75" customHeight="1">
      <c r="A7" s="8"/>
      <c r="B7" s="83" t="s">
        <v>29</v>
      </c>
      <c r="C7" s="92" t="s">
        <v>28</v>
      </c>
      <c r="D7" s="83" t="s">
        <v>27</v>
      </c>
      <c r="E7" s="87" t="s">
        <v>26</v>
      </c>
      <c r="F7" s="88"/>
      <c r="G7" s="89"/>
      <c r="H7" s="90" t="s">
        <v>25</v>
      </c>
      <c r="I7" s="83" t="s">
        <v>24</v>
      </c>
      <c r="J7" s="83" t="s">
        <v>29</v>
      </c>
      <c r="K7" s="92" t="s">
        <v>28</v>
      </c>
      <c r="L7" s="83" t="s">
        <v>27</v>
      </c>
      <c r="M7" s="87" t="s">
        <v>26</v>
      </c>
      <c r="N7" s="88"/>
      <c r="O7" s="89"/>
      <c r="P7" s="90" t="s">
        <v>25</v>
      </c>
      <c r="Q7" s="83" t="s">
        <v>24</v>
      </c>
      <c r="R7" s="1"/>
    </row>
    <row r="8" spans="1:18" ht="45">
      <c r="A8" s="8"/>
      <c r="B8" s="84"/>
      <c r="C8" s="93"/>
      <c r="D8" s="84"/>
      <c r="E8" s="7" t="s">
        <v>23</v>
      </c>
      <c r="F8" s="7" t="s">
        <v>22</v>
      </c>
      <c r="G8" s="7" t="s">
        <v>21</v>
      </c>
      <c r="H8" s="91"/>
      <c r="I8" s="84"/>
      <c r="J8" s="84"/>
      <c r="K8" s="93"/>
      <c r="L8" s="84"/>
      <c r="M8" s="7" t="s">
        <v>23</v>
      </c>
      <c r="N8" s="7" t="s">
        <v>22</v>
      </c>
      <c r="O8" s="7" t="s">
        <v>21</v>
      </c>
      <c r="P8" s="91"/>
      <c r="Q8" s="84"/>
      <c r="R8" s="1"/>
    </row>
    <row r="9" spans="1:18" ht="12.75">
      <c r="A9" s="6" t="s">
        <v>20</v>
      </c>
      <c r="B9" s="5">
        <v>9266</v>
      </c>
      <c r="C9" s="5">
        <v>320</v>
      </c>
      <c r="D9" s="5">
        <v>19</v>
      </c>
      <c r="E9" s="5">
        <v>6304</v>
      </c>
      <c r="F9" s="5">
        <v>80</v>
      </c>
      <c r="G9" s="5">
        <v>1017</v>
      </c>
      <c r="H9" s="5">
        <v>1144</v>
      </c>
      <c r="I9" s="5">
        <v>382</v>
      </c>
      <c r="J9" s="12">
        <v>9081</v>
      </c>
      <c r="K9" s="12">
        <v>300</v>
      </c>
      <c r="L9" s="12">
        <v>9</v>
      </c>
      <c r="M9" s="12">
        <v>5945</v>
      </c>
      <c r="N9" s="12">
        <v>199</v>
      </c>
      <c r="O9" s="12">
        <v>966</v>
      </c>
      <c r="P9" s="12">
        <v>941</v>
      </c>
      <c r="Q9" s="12">
        <v>721</v>
      </c>
      <c r="R9" s="1"/>
    </row>
    <row r="10" spans="1:18" ht="12.75">
      <c r="A10" s="6" t="s">
        <v>19</v>
      </c>
      <c r="B10" s="5">
        <v>970</v>
      </c>
      <c r="C10" s="5">
        <v>15</v>
      </c>
      <c r="D10" s="5">
        <v>0</v>
      </c>
      <c r="E10" s="5">
        <v>582</v>
      </c>
      <c r="F10" s="5">
        <v>14</v>
      </c>
      <c r="G10" s="5">
        <v>295</v>
      </c>
      <c r="H10" s="5">
        <v>60</v>
      </c>
      <c r="I10" s="5">
        <v>4</v>
      </c>
      <c r="J10" s="12">
        <v>1051</v>
      </c>
      <c r="K10" s="12">
        <v>3</v>
      </c>
      <c r="L10" s="12">
        <v>0</v>
      </c>
      <c r="M10" s="12">
        <v>728</v>
      </c>
      <c r="N10" s="12">
        <v>19</v>
      </c>
      <c r="O10" s="12">
        <v>238</v>
      </c>
      <c r="P10" s="12">
        <v>55</v>
      </c>
      <c r="Q10" s="12">
        <v>8</v>
      </c>
      <c r="R10" s="1"/>
    </row>
    <row r="11" spans="1:18" ht="12.75">
      <c r="A11" s="6" t="s">
        <v>18</v>
      </c>
      <c r="B11" s="5">
        <v>666</v>
      </c>
      <c r="C11" s="5">
        <v>4</v>
      </c>
      <c r="D11" s="5">
        <v>0</v>
      </c>
      <c r="E11" s="5">
        <v>456</v>
      </c>
      <c r="F11" s="5">
        <v>4</v>
      </c>
      <c r="G11" s="5">
        <v>128</v>
      </c>
      <c r="H11" s="5">
        <v>63</v>
      </c>
      <c r="I11" s="5">
        <v>11</v>
      </c>
      <c r="J11" s="12">
        <v>749</v>
      </c>
      <c r="K11" s="12">
        <v>14</v>
      </c>
      <c r="L11" s="12">
        <v>0</v>
      </c>
      <c r="M11" s="12">
        <v>466</v>
      </c>
      <c r="N11" s="12">
        <v>4</v>
      </c>
      <c r="O11" s="12">
        <v>149</v>
      </c>
      <c r="P11" s="12">
        <v>94</v>
      </c>
      <c r="Q11" s="12">
        <v>22</v>
      </c>
      <c r="R11" s="1"/>
    </row>
    <row r="12" spans="1:18" ht="12.75">
      <c r="A12" s="6" t="s">
        <v>46</v>
      </c>
      <c r="B12" s="5">
        <v>1390</v>
      </c>
      <c r="C12" s="5">
        <v>63</v>
      </c>
      <c r="D12" s="5">
        <v>2</v>
      </c>
      <c r="E12" s="5">
        <v>851</v>
      </c>
      <c r="F12" s="5">
        <v>47</v>
      </c>
      <c r="G12" s="5">
        <v>158</v>
      </c>
      <c r="H12" s="5">
        <v>262</v>
      </c>
      <c r="I12" s="5">
        <v>7</v>
      </c>
      <c r="J12" s="12">
        <v>1287</v>
      </c>
      <c r="K12" s="12">
        <v>38</v>
      </c>
      <c r="L12" s="12">
        <v>0</v>
      </c>
      <c r="M12" s="12">
        <v>881</v>
      </c>
      <c r="N12" s="12">
        <v>15</v>
      </c>
      <c r="O12" s="12">
        <v>175</v>
      </c>
      <c r="P12" s="12">
        <v>148</v>
      </c>
      <c r="Q12" s="12">
        <v>30</v>
      </c>
      <c r="R12" s="1"/>
    </row>
    <row r="13" spans="1:18" ht="12.75">
      <c r="A13" s="6" t="s">
        <v>17</v>
      </c>
      <c r="B13" s="5">
        <v>2138</v>
      </c>
      <c r="C13" s="5">
        <v>31</v>
      </c>
      <c r="D13" s="5">
        <v>2</v>
      </c>
      <c r="E13" s="5">
        <v>1342</v>
      </c>
      <c r="F13" s="5">
        <v>25</v>
      </c>
      <c r="G13" s="5">
        <v>293</v>
      </c>
      <c r="H13" s="5">
        <v>370</v>
      </c>
      <c r="I13" s="5">
        <v>75</v>
      </c>
      <c r="J13" s="12">
        <v>2007</v>
      </c>
      <c r="K13" s="12">
        <v>39</v>
      </c>
      <c r="L13" s="12">
        <v>0</v>
      </c>
      <c r="M13" s="12">
        <v>1278</v>
      </c>
      <c r="N13" s="12">
        <v>28</v>
      </c>
      <c r="O13" s="12">
        <v>288</v>
      </c>
      <c r="P13" s="12">
        <v>309</v>
      </c>
      <c r="Q13" s="12">
        <v>65</v>
      </c>
      <c r="R13" s="1"/>
    </row>
    <row r="14" spans="1:18" ht="12.75">
      <c r="A14" s="6" t="s">
        <v>16</v>
      </c>
      <c r="B14" s="5">
        <v>469</v>
      </c>
      <c r="C14" s="5">
        <v>2</v>
      </c>
      <c r="D14" s="5">
        <v>3</v>
      </c>
      <c r="E14" s="5">
        <v>232</v>
      </c>
      <c r="F14" s="5">
        <v>44</v>
      </c>
      <c r="G14" s="5">
        <v>75</v>
      </c>
      <c r="H14" s="5">
        <v>47</v>
      </c>
      <c r="I14" s="5">
        <v>66</v>
      </c>
      <c r="J14" s="12">
        <v>424</v>
      </c>
      <c r="K14" s="12">
        <v>3</v>
      </c>
      <c r="L14" s="12">
        <v>0</v>
      </c>
      <c r="M14" s="12">
        <v>265</v>
      </c>
      <c r="N14" s="12">
        <v>16</v>
      </c>
      <c r="O14" s="12">
        <v>96</v>
      </c>
      <c r="P14" s="12">
        <v>19</v>
      </c>
      <c r="Q14" s="12">
        <v>25</v>
      </c>
      <c r="R14" s="1"/>
    </row>
    <row r="15" spans="1:18" ht="12.75">
      <c r="A15" s="6" t="s">
        <v>15</v>
      </c>
      <c r="B15" s="5">
        <v>1389</v>
      </c>
      <c r="C15" s="5">
        <v>60</v>
      </c>
      <c r="D15" s="5">
        <v>2</v>
      </c>
      <c r="E15" s="5">
        <v>1006</v>
      </c>
      <c r="F15" s="5">
        <v>30</v>
      </c>
      <c r="G15" s="5">
        <v>229</v>
      </c>
      <c r="H15" s="5">
        <v>61</v>
      </c>
      <c r="I15" s="5">
        <v>1</v>
      </c>
      <c r="J15" s="12">
        <v>1303</v>
      </c>
      <c r="K15" s="12">
        <v>33</v>
      </c>
      <c r="L15" s="12">
        <v>0</v>
      </c>
      <c r="M15" s="12">
        <v>868</v>
      </c>
      <c r="N15" s="12">
        <v>29</v>
      </c>
      <c r="O15" s="12">
        <v>316</v>
      </c>
      <c r="P15" s="12">
        <v>51</v>
      </c>
      <c r="Q15" s="12">
        <v>6</v>
      </c>
      <c r="R15" s="1"/>
    </row>
    <row r="16" spans="1:18" ht="12.75">
      <c r="A16" s="6" t="s">
        <v>14</v>
      </c>
      <c r="B16" s="5">
        <v>1290</v>
      </c>
      <c r="C16" s="5">
        <v>5</v>
      </c>
      <c r="D16" s="5">
        <v>1</v>
      </c>
      <c r="E16" s="5">
        <v>1052</v>
      </c>
      <c r="F16" s="5">
        <v>17</v>
      </c>
      <c r="G16" s="5">
        <v>137</v>
      </c>
      <c r="H16" s="5">
        <v>40</v>
      </c>
      <c r="I16" s="5">
        <v>38</v>
      </c>
      <c r="J16" s="12">
        <v>1326</v>
      </c>
      <c r="K16" s="12">
        <v>71</v>
      </c>
      <c r="L16" s="12">
        <v>1</v>
      </c>
      <c r="M16" s="12">
        <v>1036</v>
      </c>
      <c r="N16" s="12">
        <v>5</v>
      </c>
      <c r="O16" s="12">
        <v>154</v>
      </c>
      <c r="P16" s="12">
        <v>59</v>
      </c>
      <c r="Q16" s="12">
        <v>0</v>
      </c>
      <c r="R16" s="1"/>
    </row>
    <row r="17" spans="1:18" ht="12.75">
      <c r="A17" s="6" t="s">
        <v>13</v>
      </c>
      <c r="B17" s="5">
        <v>5925</v>
      </c>
      <c r="C17" s="5">
        <v>413</v>
      </c>
      <c r="D17" s="5">
        <v>31</v>
      </c>
      <c r="E17" s="5">
        <v>3990</v>
      </c>
      <c r="F17" s="5">
        <v>99</v>
      </c>
      <c r="G17" s="5">
        <v>820</v>
      </c>
      <c r="H17" s="5">
        <v>506</v>
      </c>
      <c r="I17" s="5">
        <v>66</v>
      </c>
      <c r="J17" s="12">
        <v>5849</v>
      </c>
      <c r="K17" s="12">
        <v>180</v>
      </c>
      <c r="L17" s="12">
        <v>73</v>
      </c>
      <c r="M17" s="12">
        <v>3853</v>
      </c>
      <c r="N17" s="12">
        <v>154</v>
      </c>
      <c r="O17" s="12">
        <v>995</v>
      </c>
      <c r="P17" s="12">
        <v>554</v>
      </c>
      <c r="Q17" s="12">
        <v>40</v>
      </c>
      <c r="R17" s="1"/>
    </row>
    <row r="18" spans="1:18" ht="12.75">
      <c r="A18" s="6" t="s">
        <v>47</v>
      </c>
      <c r="B18" s="5">
        <v>5727</v>
      </c>
      <c r="C18" s="5">
        <v>167</v>
      </c>
      <c r="D18" s="5">
        <v>10</v>
      </c>
      <c r="E18" s="5">
        <v>3367</v>
      </c>
      <c r="F18" s="5">
        <v>58</v>
      </c>
      <c r="G18" s="5">
        <v>1067</v>
      </c>
      <c r="H18" s="5">
        <v>874</v>
      </c>
      <c r="I18" s="5">
        <v>184</v>
      </c>
      <c r="J18" s="12">
        <v>5749</v>
      </c>
      <c r="K18" s="12">
        <v>161</v>
      </c>
      <c r="L18" s="12">
        <v>21</v>
      </c>
      <c r="M18" s="12">
        <v>3372</v>
      </c>
      <c r="N18" s="12">
        <v>94</v>
      </c>
      <c r="O18" s="12">
        <v>907</v>
      </c>
      <c r="P18" s="12">
        <v>1042</v>
      </c>
      <c r="Q18" s="12">
        <v>152</v>
      </c>
      <c r="R18" s="1"/>
    </row>
    <row r="19" spans="1:18" ht="12.75">
      <c r="A19" s="6" t="s">
        <v>12</v>
      </c>
      <c r="B19" s="5">
        <v>745</v>
      </c>
      <c r="C19" s="5">
        <v>14</v>
      </c>
      <c r="D19" s="5">
        <v>1</v>
      </c>
      <c r="E19" s="5">
        <v>523</v>
      </c>
      <c r="F19" s="5">
        <v>6</v>
      </c>
      <c r="G19" s="5">
        <v>62</v>
      </c>
      <c r="H19" s="5">
        <v>35</v>
      </c>
      <c r="I19" s="5">
        <v>104</v>
      </c>
      <c r="J19" s="12">
        <v>622</v>
      </c>
      <c r="K19" s="12">
        <v>6</v>
      </c>
      <c r="L19" s="12">
        <v>0</v>
      </c>
      <c r="M19" s="12">
        <v>424</v>
      </c>
      <c r="N19" s="12">
        <v>2</v>
      </c>
      <c r="O19" s="12">
        <v>37</v>
      </c>
      <c r="P19" s="12">
        <v>32</v>
      </c>
      <c r="Q19" s="12">
        <v>121</v>
      </c>
      <c r="R19" s="1"/>
    </row>
    <row r="20" spans="1:18" ht="12.75">
      <c r="A20" s="6" t="s">
        <v>11</v>
      </c>
      <c r="B20" s="5">
        <v>1780</v>
      </c>
      <c r="C20" s="5">
        <v>69</v>
      </c>
      <c r="D20" s="5">
        <v>1</v>
      </c>
      <c r="E20" s="5">
        <v>1315</v>
      </c>
      <c r="F20" s="5">
        <v>157</v>
      </c>
      <c r="G20" s="5">
        <v>108</v>
      </c>
      <c r="H20" s="5">
        <v>98</v>
      </c>
      <c r="I20" s="5">
        <v>32</v>
      </c>
      <c r="J20" s="12">
        <v>1725</v>
      </c>
      <c r="K20" s="12">
        <v>112</v>
      </c>
      <c r="L20" s="12">
        <v>8</v>
      </c>
      <c r="M20" s="12">
        <v>1217</v>
      </c>
      <c r="N20" s="12">
        <v>86</v>
      </c>
      <c r="O20" s="12">
        <v>97</v>
      </c>
      <c r="P20" s="12">
        <v>181</v>
      </c>
      <c r="Q20" s="12">
        <v>24</v>
      </c>
      <c r="R20" s="1"/>
    </row>
    <row r="21" spans="1:18" ht="12.75">
      <c r="A21" s="6" t="s">
        <v>10</v>
      </c>
      <c r="B21" s="5">
        <v>6872</v>
      </c>
      <c r="C21" s="5">
        <v>127</v>
      </c>
      <c r="D21" s="5">
        <v>25</v>
      </c>
      <c r="E21" s="5">
        <v>4603</v>
      </c>
      <c r="F21" s="5">
        <v>101</v>
      </c>
      <c r="G21" s="5">
        <v>1408</v>
      </c>
      <c r="H21" s="5">
        <v>361</v>
      </c>
      <c r="I21" s="5">
        <v>247</v>
      </c>
      <c r="J21" s="12">
        <v>6698</v>
      </c>
      <c r="K21" s="12">
        <v>143</v>
      </c>
      <c r="L21" s="12">
        <v>10</v>
      </c>
      <c r="M21" s="12">
        <v>4174</v>
      </c>
      <c r="N21" s="12">
        <v>57</v>
      </c>
      <c r="O21" s="12">
        <v>1683</v>
      </c>
      <c r="P21" s="12">
        <v>276</v>
      </c>
      <c r="Q21" s="12">
        <v>355</v>
      </c>
      <c r="R21" s="1"/>
    </row>
    <row r="22" spans="1:18" ht="12.75">
      <c r="A22" s="6" t="s">
        <v>9</v>
      </c>
      <c r="B22" s="5">
        <v>2006</v>
      </c>
      <c r="C22" s="5">
        <v>0</v>
      </c>
      <c r="D22" s="5">
        <v>0</v>
      </c>
      <c r="E22" s="5">
        <v>1202</v>
      </c>
      <c r="F22" s="5">
        <v>29</v>
      </c>
      <c r="G22" s="5">
        <v>237</v>
      </c>
      <c r="H22" s="5">
        <v>247</v>
      </c>
      <c r="I22" s="5">
        <v>291</v>
      </c>
      <c r="J22" s="12">
        <v>2117</v>
      </c>
      <c r="K22" s="12">
        <v>0</v>
      </c>
      <c r="L22" s="12">
        <v>16</v>
      </c>
      <c r="M22" s="12">
        <v>1241</v>
      </c>
      <c r="N22" s="12">
        <v>14</v>
      </c>
      <c r="O22" s="12">
        <v>183</v>
      </c>
      <c r="P22" s="12">
        <v>101</v>
      </c>
      <c r="Q22" s="12">
        <v>562</v>
      </c>
      <c r="R22" s="1"/>
    </row>
    <row r="23" spans="1:18" ht="12.75">
      <c r="A23" s="6" t="s">
        <v>8</v>
      </c>
      <c r="B23" s="5">
        <v>561</v>
      </c>
      <c r="C23" s="5">
        <v>2</v>
      </c>
      <c r="D23" s="5">
        <v>0</v>
      </c>
      <c r="E23" s="5">
        <v>416</v>
      </c>
      <c r="F23" s="5">
        <v>4</v>
      </c>
      <c r="G23" s="5">
        <v>77</v>
      </c>
      <c r="H23" s="5">
        <v>47</v>
      </c>
      <c r="I23" s="5">
        <v>15</v>
      </c>
      <c r="J23" s="12">
        <v>455</v>
      </c>
      <c r="K23" s="12">
        <v>0</v>
      </c>
      <c r="L23" s="12">
        <v>2</v>
      </c>
      <c r="M23" s="12">
        <v>319</v>
      </c>
      <c r="N23" s="12">
        <v>3</v>
      </c>
      <c r="O23" s="12">
        <v>63</v>
      </c>
      <c r="P23" s="12">
        <v>56</v>
      </c>
      <c r="Q23" s="12">
        <v>12</v>
      </c>
      <c r="R23" s="1"/>
    </row>
    <row r="24" spans="1:18" ht="12.75">
      <c r="A24" s="6" t="s">
        <v>7</v>
      </c>
      <c r="B24" s="5">
        <v>1295</v>
      </c>
      <c r="C24" s="5">
        <v>57</v>
      </c>
      <c r="D24" s="5">
        <v>2</v>
      </c>
      <c r="E24" s="5">
        <v>771</v>
      </c>
      <c r="F24" s="5">
        <v>7</v>
      </c>
      <c r="G24" s="5">
        <v>358</v>
      </c>
      <c r="H24" s="5">
        <v>62</v>
      </c>
      <c r="I24" s="5">
        <v>38</v>
      </c>
      <c r="J24" s="12">
        <v>1431</v>
      </c>
      <c r="K24" s="12">
        <v>67</v>
      </c>
      <c r="L24" s="12">
        <v>12</v>
      </c>
      <c r="M24" s="12">
        <v>821</v>
      </c>
      <c r="N24" s="12">
        <v>20</v>
      </c>
      <c r="O24" s="12">
        <v>410</v>
      </c>
      <c r="P24" s="12">
        <v>58</v>
      </c>
      <c r="Q24" s="12">
        <v>43</v>
      </c>
      <c r="R24" s="1"/>
    </row>
    <row r="25" spans="1:18" ht="12.75">
      <c r="A25" s="6" t="s">
        <v>6</v>
      </c>
      <c r="B25" s="5">
        <v>200</v>
      </c>
      <c r="C25" s="5">
        <v>5</v>
      </c>
      <c r="D25" s="5">
        <v>0</v>
      </c>
      <c r="E25" s="5">
        <v>145</v>
      </c>
      <c r="F25" s="5">
        <v>5</v>
      </c>
      <c r="G25" s="5">
        <v>39</v>
      </c>
      <c r="H25" s="5">
        <v>6</v>
      </c>
      <c r="I25" s="5">
        <v>0</v>
      </c>
      <c r="J25" s="12">
        <v>203</v>
      </c>
      <c r="K25" s="12">
        <v>0</v>
      </c>
      <c r="L25" s="12">
        <v>0</v>
      </c>
      <c r="M25" s="12">
        <v>185</v>
      </c>
      <c r="N25" s="12">
        <v>2</v>
      </c>
      <c r="O25" s="12">
        <v>12</v>
      </c>
      <c r="P25" s="12">
        <v>4</v>
      </c>
      <c r="Q25" s="12">
        <v>0</v>
      </c>
      <c r="R25" s="1"/>
    </row>
    <row r="26" spans="1:18" ht="12.75">
      <c r="A26" s="4" t="s">
        <v>5</v>
      </c>
      <c r="B26" s="3">
        <v>42689</v>
      </c>
      <c r="C26" s="3">
        <v>1354</v>
      </c>
      <c r="D26" s="3">
        <v>99</v>
      </c>
      <c r="E26" s="3">
        <v>28157</v>
      </c>
      <c r="F26" s="3">
        <v>727</v>
      </c>
      <c r="G26" s="3">
        <v>6508</v>
      </c>
      <c r="H26" s="3">
        <v>4283</v>
      </c>
      <c r="I26" s="3">
        <v>1561</v>
      </c>
      <c r="J26" s="13">
        <v>42077</v>
      </c>
      <c r="K26" s="13">
        <v>1170</v>
      </c>
      <c r="L26" s="13">
        <v>152</v>
      </c>
      <c r="M26" s="13">
        <v>27073</v>
      </c>
      <c r="N26" s="13">
        <v>747</v>
      </c>
      <c r="O26" s="13">
        <v>6769</v>
      </c>
      <c r="P26" s="13">
        <v>3980</v>
      </c>
      <c r="Q26" s="13">
        <v>2186</v>
      </c>
      <c r="R26" s="1"/>
    </row>
    <row r="29" spans="2:9" ht="29.25" customHeight="1">
      <c r="B29" s="85" t="s">
        <v>124</v>
      </c>
      <c r="C29" s="85"/>
      <c r="D29" s="85"/>
      <c r="E29" s="85"/>
      <c r="F29" s="85"/>
      <c r="G29" s="85"/>
      <c r="H29" s="85"/>
      <c r="I29" s="86"/>
    </row>
    <row r="30" spans="2:9" ht="12.75">
      <c r="B30" s="83" t="s">
        <v>29</v>
      </c>
      <c r="C30" s="92" t="s">
        <v>28</v>
      </c>
      <c r="D30" s="83" t="s">
        <v>27</v>
      </c>
      <c r="E30" s="87" t="s">
        <v>26</v>
      </c>
      <c r="F30" s="88"/>
      <c r="G30" s="89"/>
      <c r="H30" s="90" t="s">
        <v>25</v>
      </c>
      <c r="I30" s="83" t="s">
        <v>24</v>
      </c>
    </row>
    <row r="31" spans="2:9" ht="45">
      <c r="B31" s="84"/>
      <c r="C31" s="93"/>
      <c r="D31" s="84"/>
      <c r="E31" s="7" t="s">
        <v>23</v>
      </c>
      <c r="F31" s="7" t="s">
        <v>22</v>
      </c>
      <c r="G31" s="7" t="s">
        <v>21</v>
      </c>
      <c r="H31" s="91"/>
      <c r="I31" s="84"/>
    </row>
    <row r="32" spans="1:9" ht="12.75">
      <c r="A32" s="6" t="s">
        <v>20</v>
      </c>
      <c r="B32" s="59">
        <f aca="true" t="shared" si="0" ref="B32:B49">IF(B9&gt;0,(J9-B9)/B9,"-")</f>
        <v>-0.01996546514137708</v>
      </c>
      <c r="C32" s="59">
        <f aca="true" t="shared" si="1" ref="C32:C49">IF(C9&gt;0,(K9-C9)/C9,"-")</f>
        <v>-0.0625</v>
      </c>
      <c r="D32" s="59">
        <f aca="true" t="shared" si="2" ref="D32:D49">IF(D9&gt;0,(L9-D9)/D9,"-")</f>
        <v>-0.5263157894736842</v>
      </c>
      <c r="E32" s="59">
        <f aca="true" t="shared" si="3" ref="E32:E49">IF(E9&gt;0,(M9-E9)/E9,"-")</f>
        <v>-0.05694796954314721</v>
      </c>
      <c r="F32" s="59">
        <f aca="true" t="shared" si="4" ref="F32:F49">IF(F9&gt;0,(N9-F9)/F9,"-")</f>
        <v>1.4875</v>
      </c>
      <c r="G32" s="59">
        <f aca="true" t="shared" si="5" ref="G32:G49">IF(G9&gt;0,(O9-G9)/G9,"-")</f>
        <v>-0.05014749262536873</v>
      </c>
      <c r="H32" s="59">
        <f aca="true" t="shared" si="6" ref="H32:H49">IF(H9&gt;0,(P9-H9)/H9,"-")</f>
        <v>-0.17744755244755245</v>
      </c>
      <c r="I32" s="59">
        <f aca="true" t="shared" si="7" ref="I32:I49">IF(I9&gt;0,(Q9-I9)/I9,"-")</f>
        <v>0.887434554973822</v>
      </c>
    </row>
    <row r="33" spans="1:9" ht="12.75">
      <c r="A33" s="6" t="s">
        <v>19</v>
      </c>
      <c r="B33" s="59">
        <f t="shared" si="0"/>
        <v>0.08350515463917525</v>
      </c>
      <c r="C33" s="59">
        <f t="shared" si="1"/>
        <v>-0.8</v>
      </c>
      <c r="D33" s="59" t="str">
        <f t="shared" si="2"/>
        <v>-</v>
      </c>
      <c r="E33" s="59">
        <f t="shared" si="3"/>
        <v>0.2508591065292096</v>
      </c>
      <c r="F33" s="59">
        <f t="shared" si="4"/>
        <v>0.35714285714285715</v>
      </c>
      <c r="G33" s="59">
        <f t="shared" si="5"/>
        <v>-0.19322033898305085</v>
      </c>
      <c r="H33" s="59">
        <f t="shared" si="6"/>
        <v>-0.08333333333333333</v>
      </c>
      <c r="I33" s="59">
        <f t="shared" si="7"/>
        <v>1</v>
      </c>
    </row>
    <row r="34" spans="1:9" ht="12.75">
      <c r="A34" s="6" t="s">
        <v>18</v>
      </c>
      <c r="B34" s="59">
        <f t="shared" si="0"/>
        <v>0.12462462462462462</v>
      </c>
      <c r="C34" s="59">
        <f t="shared" si="1"/>
        <v>2.5</v>
      </c>
      <c r="D34" s="59" t="str">
        <f t="shared" si="2"/>
        <v>-</v>
      </c>
      <c r="E34" s="59">
        <f t="shared" si="3"/>
        <v>0.021929824561403508</v>
      </c>
      <c r="F34" s="59">
        <f t="shared" si="4"/>
        <v>0</v>
      </c>
      <c r="G34" s="59">
        <f t="shared" si="5"/>
        <v>0.1640625</v>
      </c>
      <c r="H34" s="59">
        <f t="shared" si="6"/>
        <v>0.49206349206349204</v>
      </c>
      <c r="I34" s="59">
        <f t="shared" si="7"/>
        <v>1</v>
      </c>
    </row>
    <row r="35" spans="1:9" ht="12.75">
      <c r="A35" s="6" t="s">
        <v>46</v>
      </c>
      <c r="B35" s="59">
        <f t="shared" si="0"/>
        <v>-0.07410071942446043</v>
      </c>
      <c r="C35" s="59">
        <f t="shared" si="1"/>
        <v>-0.3968253968253968</v>
      </c>
      <c r="D35" s="59">
        <f t="shared" si="2"/>
        <v>-1</v>
      </c>
      <c r="E35" s="59">
        <f t="shared" si="3"/>
        <v>0.03525264394829612</v>
      </c>
      <c r="F35" s="59">
        <f t="shared" si="4"/>
        <v>-0.6808510638297872</v>
      </c>
      <c r="G35" s="59">
        <f t="shared" si="5"/>
        <v>0.10759493670886076</v>
      </c>
      <c r="H35" s="59">
        <f t="shared" si="6"/>
        <v>-0.4351145038167939</v>
      </c>
      <c r="I35" s="59">
        <f t="shared" si="7"/>
        <v>3.2857142857142856</v>
      </c>
    </row>
    <row r="36" spans="1:9" ht="12.75">
      <c r="A36" s="6" t="s">
        <v>17</v>
      </c>
      <c r="B36" s="59">
        <f t="shared" si="0"/>
        <v>-0.06127221702525725</v>
      </c>
      <c r="C36" s="59">
        <f t="shared" si="1"/>
        <v>0.25806451612903225</v>
      </c>
      <c r="D36" s="59">
        <f t="shared" si="2"/>
        <v>-1</v>
      </c>
      <c r="E36" s="59">
        <f t="shared" si="3"/>
        <v>-0.04769001490312966</v>
      </c>
      <c r="F36" s="59">
        <f t="shared" si="4"/>
        <v>0.12</v>
      </c>
      <c r="G36" s="59">
        <f t="shared" si="5"/>
        <v>-0.017064846416382253</v>
      </c>
      <c r="H36" s="59">
        <f t="shared" si="6"/>
        <v>-0.16486486486486487</v>
      </c>
      <c r="I36" s="59">
        <f t="shared" si="7"/>
        <v>-0.13333333333333333</v>
      </c>
    </row>
    <row r="37" spans="1:9" ht="12.75">
      <c r="A37" s="6" t="s">
        <v>16</v>
      </c>
      <c r="B37" s="59">
        <f t="shared" si="0"/>
        <v>-0.09594882729211088</v>
      </c>
      <c r="C37" s="59">
        <f t="shared" si="1"/>
        <v>0.5</v>
      </c>
      <c r="D37" s="59">
        <f t="shared" si="2"/>
        <v>-1</v>
      </c>
      <c r="E37" s="59">
        <f t="shared" si="3"/>
        <v>0.14224137931034483</v>
      </c>
      <c r="F37" s="59">
        <f t="shared" si="4"/>
        <v>-0.6363636363636364</v>
      </c>
      <c r="G37" s="59">
        <f t="shared" si="5"/>
        <v>0.28</v>
      </c>
      <c r="H37" s="59">
        <f t="shared" si="6"/>
        <v>-0.5957446808510638</v>
      </c>
      <c r="I37" s="59">
        <f t="shared" si="7"/>
        <v>-0.6212121212121212</v>
      </c>
    </row>
    <row r="38" spans="1:9" ht="12.75">
      <c r="A38" s="6" t="s">
        <v>15</v>
      </c>
      <c r="B38" s="59">
        <f t="shared" si="0"/>
        <v>-0.0619150467962563</v>
      </c>
      <c r="C38" s="59">
        <f t="shared" si="1"/>
        <v>-0.45</v>
      </c>
      <c r="D38" s="59">
        <f t="shared" si="2"/>
        <v>-1</v>
      </c>
      <c r="E38" s="59">
        <f t="shared" si="3"/>
        <v>-0.13717693836978131</v>
      </c>
      <c r="F38" s="59">
        <f t="shared" si="4"/>
        <v>-0.03333333333333333</v>
      </c>
      <c r="G38" s="59">
        <f t="shared" si="5"/>
        <v>0.3799126637554585</v>
      </c>
      <c r="H38" s="59">
        <f t="shared" si="6"/>
        <v>-0.16393442622950818</v>
      </c>
      <c r="I38" s="59">
        <f t="shared" si="7"/>
        <v>5</v>
      </c>
    </row>
    <row r="39" spans="1:9" ht="12.75">
      <c r="A39" s="6" t="s">
        <v>14</v>
      </c>
      <c r="B39" s="59">
        <f t="shared" si="0"/>
        <v>0.027906976744186046</v>
      </c>
      <c r="C39" s="59">
        <f t="shared" si="1"/>
        <v>13.2</v>
      </c>
      <c r="D39" s="59">
        <f t="shared" si="2"/>
        <v>0</v>
      </c>
      <c r="E39" s="59">
        <f t="shared" si="3"/>
        <v>-0.015209125475285171</v>
      </c>
      <c r="F39" s="59">
        <f t="shared" si="4"/>
        <v>-0.7058823529411765</v>
      </c>
      <c r="G39" s="59">
        <f t="shared" si="5"/>
        <v>0.12408759124087591</v>
      </c>
      <c r="H39" s="59">
        <f t="shared" si="6"/>
        <v>0.475</v>
      </c>
      <c r="I39" s="59">
        <f t="shared" si="7"/>
        <v>-1</v>
      </c>
    </row>
    <row r="40" spans="1:9" ht="12.75">
      <c r="A40" s="6" t="s">
        <v>13</v>
      </c>
      <c r="B40" s="59">
        <f t="shared" si="0"/>
        <v>-0.012827004219409282</v>
      </c>
      <c r="C40" s="59">
        <f t="shared" si="1"/>
        <v>-0.5641646489104116</v>
      </c>
      <c r="D40" s="59">
        <f t="shared" si="2"/>
        <v>1.3548387096774193</v>
      </c>
      <c r="E40" s="59">
        <f t="shared" si="3"/>
        <v>-0.03433583959899749</v>
      </c>
      <c r="F40" s="59">
        <f t="shared" si="4"/>
        <v>0.5555555555555556</v>
      </c>
      <c r="G40" s="59">
        <f t="shared" si="5"/>
        <v>0.21341463414634146</v>
      </c>
      <c r="H40" s="59">
        <f t="shared" si="6"/>
        <v>0.09486166007905138</v>
      </c>
      <c r="I40" s="59">
        <f t="shared" si="7"/>
        <v>-0.3939393939393939</v>
      </c>
    </row>
    <row r="41" spans="1:9" ht="12.75">
      <c r="A41" s="6" t="s">
        <v>47</v>
      </c>
      <c r="B41" s="59">
        <f t="shared" si="0"/>
        <v>0.0038414527675921075</v>
      </c>
      <c r="C41" s="59">
        <f t="shared" si="1"/>
        <v>-0.03592814371257485</v>
      </c>
      <c r="D41" s="59">
        <f t="shared" si="2"/>
        <v>1.1</v>
      </c>
      <c r="E41" s="59">
        <f t="shared" si="3"/>
        <v>0.001485001485001485</v>
      </c>
      <c r="F41" s="59">
        <f t="shared" si="4"/>
        <v>0.6206896551724138</v>
      </c>
      <c r="G41" s="59">
        <f t="shared" si="5"/>
        <v>-0.14995313964386128</v>
      </c>
      <c r="H41" s="59">
        <f t="shared" si="6"/>
        <v>0.19221967963386727</v>
      </c>
      <c r="I41" s="59">
        <f t="shared" si="7"/>
        <v>-0.17391304347826086</v>
      </c>
    </row>
    <row r="42" spans="1:9" ht="12.75">
      <c r="A42" s="6" t="s">
        <v>12</v>
      </c>
      <c r="B42" s="59">
        <f t="shared" si="0"/>
        <v>-0.1651006711409396</v>
      </c>
      <c r="C42" s="59">
        <f t="shared" si="1"/>
        <v>-0.5714285714285714</v>
      </c>
      <c r="D42" s="59">
        <f t="shared" si="2"/>
        <v>-1</v>
      </c>
      <c r="E42" s="59">
        <f t="shared" si="3"/>
        <v>-0.18929254302103252</v>
      </c>
      <c r="F42" s="59">
        <f t="shared" si="4"/>
        <v>-0.6666666666666666</v>
      </c>
      <c r="G42" s="59">
        <f t="shared" si="5"/>
        <v>-0.4032258064516129</v>
      </c>
      <c r="H42" s="59">
        <f t="shared" si="6"/>
        <v>-0.08571428571428572</v>
      </c>
      <c r="I42" s="59">
        <f t="shared" si="7"/>
        <v>0.16346153846153846</v>
      </c>
    </row>
    <row r="43" spans="1:9" ht="12.75">
      <c r="A43" s="6" t="s">
        <v>11</v>
      </c>
      <c r="B43" s="59">
        <f t="shared" si="0"/>
        <v>-0.03089887640449438</v>
      </c>
      <c r="C43" s="59">
        <f t="shared" si="1"/>
        <v>0.6231884057971014</v>
      </c>
      <c r="D43" s="59">
        <f t="shared" si="2"/>
        <v>7</v>
      </c>
      <c r="E43" s="59">
        <f t="shared" si="3"/>
        <v>-0.07452471482889733</v>
      </c>
      <c r="F43" s="59">
        <f t="shared" si="4"/>
        <v>-0.45222929936305734</v>
      </c>
      <c r="G43" s="59">
        <f t="shared" si="5"/>
        <v>-0.10185185185185185</v>
      </c>
      <c r="H43" s="59">
        <f t="shared" si="6"/>
        <v>0.8469387755102041</v>
      </c>
      <c r="I43" s="59">
        <f t="shared" si="7"/>
        <v>-0.25</v>
      </c>
    </row>
    <row r="44" spans="1:9" ht="12.75">
      <c r="A44" s="6" t="s">
        <v>10</v>
      </c>
      <c r="B44" s="59">
        <f t="shared" si="0"/>
        <v>-0.02532013969732247</v>
      </c>
      <c r="C44" s="59">
        <f t="shared" si="1"/>
        <v>0.12598425196850394</v>
      </c>
      <c r="D44" s="59">
        <f t="shared" si="2"/>
        <v>-0.6</v>
      </c>
      <c r="E44" s="59">
        <f t="shared" si="3"/>
        <v>-0.09320008689984792</v>
      </c>
      <c r="F44" s="59">
        <f t="shared" si="4"/>
        <v>-0.43564356435643564</v>
      </c>
      <c r="G44" s="59">
        <f t="shared" si="5"/>
        <v>0.1953125</v>
      </c>
      <c r="H44" s="59">
        <f t="shared" si="6"/>
        <v>-0.23545706371191136</v>
      </c>
      <c r="I44" s="59">
        <f t="shared" si="7"/>
        <v>0.43724696356275305</v>
      </c>
    </row>
    <row r="45" spans="1:9" ht="12.75">
      <c r="A45" s="6" t="s">
        <v>9</v>
      </c>
      <c r="B45" s="59">
        <f t="shared" si="0"/>
        <v>0.05533399800598205</v>
      </c>
      <c r="C45" s="59" t="str">
        <f t="shared" si="1"/>
        <v>-</v>
      </c>
      <c r="D45" s="59" t="str">
        <f t="shared" si="2"/>
        <v>-</v>
      </c>
      <c r="E45" s="59">
        <f t="shared" si="3"/>
        <v>0.0324459234608985</v>
      </c>
      <c r="F45" s="59">
        <f t="shared" si="4"/>
        <v>-0.5172413793103449</v>
      </c>
      <c r="G45" s="59">
        <f t="shared" si="5"/>
        <v>-0.22784810126582278</v>
      </c>
      <c r="H45" s="59">
        <f t="shared" si="6"/>
        <v>-0.5910931174089069</v>
      </c>
      <c r="I45" s="59">
        <f t="shared" si="7"/>
        <v>0.9312714776632303</v>
      </c>
    </row>
    <row r="46" spans="1:9" ht="12.75">
      <c r="A46" s="6" t="s">
        <v>8</v>
      </c>
      <c r="B46" s="59">
        <f t="shared" si="0"/>
        <v>-0.1889483065953654</v>
      </c>
      <c r="C46" s="59">
        <f t="shared" si="1"/>
        <v>-1</v>
      </c>
      <c r="D46" s="59" t="str">
        <f t="shared" si="2"/>
        <v>-</v>
      </c>
      <c r="E46" s="59">
        <f t="shared" si="3"/>
        <v>-0.23317307692307693</v>
      </c>
      <c r="F46" s="59">
        <f t="shared" si="4"/>
        <v>-0.25</v>
      </c>
      <c r="G46" s="59">
        <f t="shared" si="5"/>
        <v>-0.18181818181818182</v>
      </c>
      <c r="H46" s="59">
        <f t="shared" si="6"/>
        <v>0.19148936170212766</v>
      </c>
      <c r="I46" s="59">
        <f t="shared" si="7"/>
        <v>-0.2</v>
      </c>
    </row>
    <row r="47" spans="1:9" ht="12.75">
      <c r="A47" s="6" t="s">
        <v>7</v>
      </c>
      <c r="B47" s="59">
        <f t="shared" si="0"/>
        <v>0.10501930501930502</v>
      </c>
      <c r="C47" s="59">
        <f t="shared" si="1"/>
        <v>0.17543859649122806</v>
      </c>
      <c r="D47" s="59">
        <f t="shared" si="2"/>
        <v>5</v>
      </c>
      <c r="E47" s="59">
        <f t="shared" si="3"/>
        <v>0.0648508430609598</v>
      </c>
      <c r="F47" s="59">
        <f t="shared" si="4"/>
        <v>1.8571428571428572</v>
      </c>
      <c r="G47" s="59">
        <f t="shared" si="5"/>
        <v>0.1452513966480447</v>
      </c>
      <c r="H47" s="59">
        <f t="shared" si="6"/>
        <v>-0.06451612903225806</v>
      </c>
      <c r="I47" s="59">
        <f t="shared" si="7"/>
        <v>0.13157894736842105</v>
      </c>
    </row>
    <row r="48" spans="1:9" ht="12.75">
      <c r="A48" s="6" t="s">
        <v>6</v>
      </c>
      <c r="B48" s="59">
        <f t="shared" si="0"/>
        <v>0.015</v>
      </c>
      <c r="C48" s="59">
        <f t="shared" si="1"/>
        <v>-1</v>
      </c>
      <c r="D48" s="59" t="str">
        <f t="shared" si="2"/>
        <v>-</v>
      </c>
      <c r="E48" s="59">
        <f t="shared" si="3"/>
        <v>0.27586206896551724</v>
      </c>
      <c r="F48" s="59">
        <f t="shared" si="4"/>
        <v>-0.6</v>
      </c>
      <c r="G48" s="59">
        <f t="shared" si="5"/>
        <v>-0.6923076923076923</v>
      </c>
      <c r="H48" s="59">
        <f t="shared" si="6"/>
        <v>-0.3333333333333333</v>
      </c>
      <c r="I48" s="59" t="str">
        <f t="shared" si="7"/>
        <v>-</v>
      </c>
    </row>
    <row r="49" spans="1:9" ht="12.75">
      <c r="A49" s="4" t="s">
        <v>5</v>
      </c>
      <c r="B49" s="60">
        <f t="shared" si="0"/>
        <v>-0.01433624587130174</v>
      </c>
      <c r="C49" s="60">
        <f t="shared" si="1"/>
        <v>-0.1358936484490399</v>
      </c>
      <c r="D49" s="60">
        <f t="shared" si="2"/>
        <v>0.5353535353535354</v>
      </c>
      <c r="E49" s="60">
        <f t="shared" si="3"/>
        <v>-0.03849841957594914</v>
      </c>
      <c r="F49" s="60">
        <f t="shared" si="4"/>
        <v>0.027510316368638238</v>
      </c>
      <c r="G49" s="60">
        <f t="shared" si="5"/>
        <v>0.040104486785494775</v>
      </c>
      <c r="H49" s="60">
        <f t="shared" si="6"/>
        <v>-0.07074480504319403</v>
      </c>
      <c r="I49" s="60">
        <f t="shared" si="7"/>
        <v>0.40038436899423446</v>
      </c>
    </row>
  </sheetData>
  <sheetProtection/>
  <mergeCells count="25">
    <mergeCell ref="B1:Q1"/>
    <mergeCell ref="B7:B8"/>
    <mergeCell ref="C7:C8"/>
    <mergeCell ref="J7:J8"/>
    <mergeCell ref="K7:K8"/>
    <mergeCell ref="E7:G7"/>
    <mergeCell ref="H7:H8"/>
    <mergeCell ref="L7:L8"/>
    <mergeCell ref="A5:C5"/>
    <mergeCell ref="B2:Y2"/>
    <mergeCell ref="B29:I29"/>
    <mergeCell ref="B30:B31"/>
    <mergeCell ref="C30:C31"/>
    <mergeCell ref="D30:D31"/>
    <mergeCell ref="E30:G30"/>
    <mergeCell ref="H30:H31"/>
    <mergeCell ref="I30:I31"/>
    <mergeCell ref="F3:G3"/>
    <mergeCell ref="Q7:Q8"/>
    <mergeCell ref="J6:Q6"/>
    <mergeCell ref="M7:O7"/>
    <mergeCell ref="P7:P8"/>
    <mergeCell ref="B6:I6"/>
    <mergeCell ref="I7:I8"/>
    <mergeCell ref="D7:D8"/>
  </mergeCells>
  <hyperlinks>
    <hyperlink ref="F3:G3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27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4.57421875" style="0" customWidth="1"/>
    <col min="2" max="3" width="13.140625" style="0" customWidth="1"/>
    <col min="4" max="4" width="15.57421875" style="0" customWidth="1"/>
    <col min="5" max="5" width="21.57421875" style="0" customWidth="1"/>
    <col min="6" max="6" width="13.140625" style="0" customWidth="1"/>
    <col min="7" max="7" width="19.28125" style="0" customWidth="1"/>
    <col min="8" max="9" width="21.421875" style="0" customWidth="1"/>
    <col min="10" max="12" width="13.140625" style="0" customWidth="1"/>
    <col min="13" max="13" width="21.421875" style="0" customWidth="1"/>
    <col min="14" max="15" width="13.00390625" style="0" customWidth="1"/>
    <col min="17" max="17" width="12.7109375" style="0" customWidth="1"/>
  </cols>
  <sheetData>
    <row r="1" spans="1:13" ht="15">
      <c r="A1" s="108" t="s">
        <v>117</v>
      </c>
      <c r="B1" s="29" t="s">
        <v>56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ht="15">
      <c r="A2" s="108"/>
    </row>
    <row r="3" ht="15">
      <c r="A3" s="108"/>
    </row>
    <row r="4" spans="1:7" ht="24" customHeight="1">
      <c r="A4" s="49"/>
      <c r="B4" s="50"/>
      <c r="C4" s="50"/>
      <c r="D4" s="51"/>
      <c r="E4" s="51"/>
      <c r="F4" s="81" t="s">
        <v>113</v>
      </c>
      <c r="G4" s="82"/>
    </row>
    <row r="6" spans="1:3" ht="15.75">
      <c r="A6" s="95" t="s">
        <v>108</v>
      </c>
      <c r="B6" s="95"/>
      <c r="C6" s="95"/>
    </row>
    <row r="7" spans="1:13" ht="25.5" customHeight="1">
      <c r="A7" s="100"/>
      <c r="B7" s="109" t="s">
        <v>114</v>
      </c>
      <c r="C7" s="110"/>
      <c r="D7" s="110"/>
      <c r="E7" s="111"/>
      <c r="F7" s="109" t="s">
        <v>115</v>
      </c>
      <c r="G7" s="110"/>
      <c r="H7" s="110"/>
      <c r="I7" s="111"/>
      <c r="J7" s="103" t="s">
        <v>116</v>
      </c>
      <c r="K7" s="104"/>
      <c r="L7" s="104"/>
      <c r="M7" s="105"/>
    </row>
    <row r="8" spans="1:13" ht="46.5" customHeight="1">
      <c r="A8" s="101"/>
      <c r="B8" s="97" t="s">
        <v>4</v>
      </c>
      <c r="C8" s="98" t="s">
        <v>30</v>
      </c>
      <c r="D8" s="99" t="s">
        <v>31</v>
      </c>
      <c r="E8" s="106" t="s">
        <v>111</v>
      </c>
      <c r="F8" s="97" t="s">
        <v>4</v>
      </c>
      <c r="G8" s="98" t="s">
        <v>30</v>
      </c>
      <c r="H8" s="99" t="s">
        <v>31</v>
      </c>
      <c r="I8" s="106" t="s">
        <v>111</v>
      </c>
      <c r="J8" s="97" t="s">
        <v>4</v>
      </c>
      <c r="K8" s="98" t="s">
        <v>30</v>
      </c>
      <c r="L8" s="99" t="s">
        <v>31</v>
      </c>
      <c r="M8" s="106" t="s">
        <v>111</v>
      </c>
    </row>
    <row r="9" spans="1:13" ht="22.5">
      <c r="A9" s="102"/>
      <c r="B9" s="21" t="s">
        <v>32</v>
      </c>
      <c r="C9" s="21" t="s">
        <v>33</v>
      </c>
      <c r="D9" s="21" t="s">
        <v>34</v>
      </c>
      <c r="E9" s="107"/>
      <c r="F9" s="21" t="s">
        <v>32</v>
      </c>
      <c r="G9" s="21" t="s">
        <v>33</v>
      </c>
      <c r="H9" s="21" t="s">
        <v>34</v>
      </c>
      <c r="I9" s="107"/>
      <c r="J9" s="21" t="s">
        <v>32</v>
      </c>
      <c r="K9" s="21" t="s">
        <v>33</v>
      </c>
      <c r="L9" s="21" t="s">
        <v>34</v>
      </c>
      <c r="M9" s="107"/>
    </row>
    <row r="10" spans="1:13" ht="15">
      <c r="A10" s="6" t="s">
        <v>20</v>
      </c>
      <c r="B10" s="12">
        <v>642</v>
      </c>
      <c r="C10" s="12">
        <v>474</v>
      </c>
      <c r="D10" s="12">
        <v>168</v>
      </c>
      <c r="E10" s="57">
        <f>+B10/'Evolución Denuncias'!B9</f>
        <v>0.06928556011223828</v>
      </c>
      <c r="F10" s="12">
        <v>665</v>
      </c>
      <c r="G10" s="12">
        <v>527</v>
      </c>
      <c r="H10" s="12">
        <v>138</v>
      </c>
      <c r="I10" s="57">
        <f>+F10/'Evolución Denuncias'!J9</f>
        <v>0.07322982050434974</v>
      </c>
      <c r="J10" s="57">
        <f aca="true" t="shared" si="0" ref="J10:J27">IF(B10&gt;0,(F10-B10)/B10,"-")</f>
        <v>0.03582554517133956</v>
      </c>
      <c r="K10" s="57">
        <f aca="true" t="shared" si="1" ref="K10:K27">IF(C10&gt;0,(G10-C10)/C10,"-")</f>
        <v>0.11181434599156118</v>
      </c>
      <c r="L10" s="57">
        <f aca="true" t="shared" si="2" ref="L10:L27">IF(D10&gt;0,(H10-D10)/D10,"-")</f>
        <v>-0.17857142857142858</v>
      </c>
      <c r="M10" s="57">
        <f>+(I10-E10)/E10</f>
        <v>0.056927596251253564</v>
      </c>
    </row>
    <row r="11" spans="1:13" ht="15">
      <c r="A11" s="6" t="s">
        <v>19</v>
      </c>
      <c r="B11" s="12">
        <v>123</v>
      </c>
      <c r="C11" s="12">
        <v>71</v>
      </c>
      <c r="D11" s="12">
        <v>52</v>
      </c>
      <c r="E11" s="57">
        <f>+B11/'Evolución Denuncias'!B10</f>
        <v>0.1268041237113402</v>
      </c>
      <c r="F11" s="12">
        <v>136</v>
      </c>
      <c r="G11" s="12">
        <v>84</v>
      </c>
      <c r="H11" s="12">
        <v>52</v>
      </c>
      <c r="I11" s="57">
        <f>+F11/'Evolución Denuncias'!J10</f>
        <v>0.12940057088487156</v>
      </c>
      <c r="J11" s="57">
        <f t="shared" si="0"/>
        <v>0.10569105691056911</v>
      </c>
      <c r="K11" s="57">
        <f t="shared" si="1"/>
        <v>0.18309859154929578</v>
      </c>
      <c r="L11" s="57">
        <f t="shared" si="2"/>
        <v>0</v>
      </c>
      <c r="M11" s="57">
        <f aca="true" t="shared" si="3" ref="M11:M27">+(I11-E11)/E11</f>
        <v>0.020476046815653796</v>
      </c>
    </row>
    <row r="12" spans="1:13" ht="15">
      <c r="A12" s="6" t="s">
        <v>18</v>
      </c>
      <c r="B12" s="12">
        <v>151</v>
      </c>
      <c r="C12" s="12">
        <v>105</v>
      </c>
      <c r="D12" s="12">
        <v>46</v>
      </c>
      <c r="E12" s="57">
        <f>+B12/'Evolución Denuncias'!B11</f>
        <v>0.22672672672672672</v>
      </c>
      <c r="F12" s="12">
        <v>117</v>
      </c>
      <c r="G12" s="12">
        <v>100</v>
      </c>
      <c r="H12" s="12">
        <v>17</v>
      </c>
      <c r="I12" s="57">
        <f>+F12/'Evolución Denuncias'!J11</f>
        <v>0.15620827770360482</v>
      </c>
      <c r="J12" s="57">
        <f t="shared" si="0"/>
        <v>-0.2251655629139073</v>
      </c>
      <c r="K12" s="57">
        <f t="shared" si="1"/>
        <v>-0.047619047619047616</v>
      </c>
      <c r="L12" s="57">
        <f t="shared" si="2"/>
        <v>-0.6304347826086957</v>
      </c>
      <c r="M12" s="57">
        <f t="shared" si="3"/>
        <v>-0.31102839105562374</v>
      </c>
    </row>
    <row r="13" spans="1:13" ht="15">
      <c r="A13" s="6" t="s">
        <v>46</v>
      </c>
      <c r="B13" s="12">
        <v>122</v>
      </c>
      <c r="C13" s="12">
        <v>76</v>
      </c>
      <c r="D13" s="12">
        <v>46</v>
      </c>
      <c r="E13" s="57">
        <f>+B13/'Evolución Denuncias'!B12</f>
        <v>0.08776978417266187</v>
      </c>
      <c r="F13" s="12">
        <v>198</v>
      </c>
      <c r="G13" s="12">
        <v>123</v>
      </c>
      <c r="H13" s="12">
        <v>75</v>
      </c>
      <c r="I13" s="57">
        <f>+F13/'Evolución Denuncias'!J12</f>
        <v>0.15384615384615385</v>
      </c>
      <c r="J13" s="57">
        <f t="shared" si="0"/>
        <v>0.6229508196721312</v>
      </c>
      <c r="K13" s="57">
        <f t="shared" si="1"/>
        <v>0.618421052631579</v>
      </c>
      <c r="L13" s="57">
        <f t="shared" si="2"/>
        <v>0.6304347826086957</v>
      </c>
      <c r="M13" s="57">
        <f t="shared" si="3"/>
        <v>0.7528373266078184</v>
      </c>
    </row>
    <row r="14" spans="1:13" ht="15">
      <c r="A14" s="6" t="s">
        <v>17</v>
      </c>
      <c r="B14" s="12">
        <v>202</v>
      </c>
      <c r="C14" s="12">
        <v>133</v>
      </c>
      <c r="D14" s="12">
        <v>69</v>
      </c>
      <c r="E14" s="57">
        <f>+B14/'Evolución Denuncias'!B13</f>
        <v>0.09448082319925163</v>
      </c>
      <c r="F14" s="12">
        <v>176</v>
      </c>
      <c r="G14" s="12">
        <v>125</v>
      </c>
      <c r="H14" s="12">
        <v>51</v>
      </c>
      <c r="I14" s="57">
        <f>+F14/'Evolución Denuncias'!J13</f>
        <v>0.08769307424015944</v>
      </c>
      <c r="J14" s="57">
        <f t="shared" si="0"/>
        <v>-0.12871287128712872</v>
      </c>
      <c r="K14" s="57">
        <f t="shared" si="1"/>
        <v>-0.06015037593984962</v>
      </c>
      <c r="L14" s="57">
        <f t="shared" si="2"/>
        <v>-0.2608695652173913</v>
      </c>
      <c r="M14" s="57">
        <f t="shared" si="3"/>
        <v>-0.07184261026999557</v>
      </c>
    </row>
    <row r="15" spans="1:13" ht="15">
      <c r="A15" s="6" t="s">
        <v>16</v>
      </c>
      <c r="B15" s="12">
        <v>48</v>
      </c>
      <c r="C15" s="12">
        <v>33</v>
      </c>
      <c r="D15" s="12">
        <v>15</v>
      </c>
      <c r="E15" s="57">
        <f>+B15/'Evolución Denuncias'!B14</f>
        <v>0.1023454157782516</v>
      </c>
      <c r="F15" s="12">
        <v>21</v>
      </c>
      <c r="G15" s="12">
        <v>15</v>
      </c>
      <c r="H15" s="12">
        <v>6</v>
      </c>
      <c r="I15" s="57">
        <f>+F15/'Evolución Denuncias'!J14</f>
        <v>0.049528301886792456</v>
      </c>
      <c r="J15" s="57">
        <f t="shared" si="0"/>
        <v>-0.5625</v>
      </c>
      <c r="K15" s="57">
        <f t="shared" si="1"/>
        <v>-0.5454545454545454</v>
      </c>
      <c r="L15" s="57">
        <f t="shared" si="2"/>
        <v>-0.6</v>
      </c>
      <c r="M15" s="57">
        <f t="shared" si="3"/>
        <v>-0.516067216981132</v>
      </c>
    </row>
    <row r="16" spans="1:13" ht="15">
      <c r="A16" s="6" t="s">
        <v>15</v>
      </c>
      <c r="B16" s="12">
        <v>160</v>
      </c>
      <c r="C16" s="12">
        <v>117</v>
      </c>
      <c r="D16" s="12">
        <v>43</v>
      </c>
      <c r="E16" s="57">
        <f>+B16/'Evolución Denuncias'!B15</f>
        <v>0.11519078473722102</v>
      </c>
      <c r="F16" s="12">
        <v>153</v>
      </c>
      <c r="G16" s="12">
        <v>98</v>
      </c>
      <c r="H16" s="12">
        <v>55</v>
      </c>
      <c r="I16" s="57">
        <f>+F16/'Evolución Denuncias'!J15</f>
        <v>0.11742133537989255</v>
      </c>
      <c r="J16" s="57">
        <f t="shared" si="0"/>
        <v>-0.04375</v>
      </c>
      <c r="K16" s="57">
        <f t="shared" si="1"/>
        <v>-0.1623931623931624</v>
      </c>
      <c r="L16" s="57">
        <f t="shared" si="2"/>
        <v>0.27906976744186046</v>
      </c>
      <c r="M16" s="57">
        <f t="shared" si="3"/>
        <v>0.019363967766692174</v>
      </c>
    </row>
    <row r="17" spans="1:13" ht="15">
      <c r="A17" s="6" t="s">
        <v>14</v>
      </c>
      <c r="B17" s="12">
        <v>121</v>
      </c>
      <c r="C17" s="12">
        <v>71</v>
      </c>
      <c r="D17" s="12">
        <v>50</v>
      </c>
      <c r="E17" s="57">
        <f>+B17/'Evolución Denuncias'!B16</f>
        <v>0.0937984496124031</v>
      </c>
      <c r="F17" s="12">
        <v>102</v>
      </c>
      <c r="G17" s="12">
        <v>71</v>
      </c>
      <c r="H17" s="12">
        <v>31</v>
      </c>
      <c r="I17" s="57">
        <f>+F17/'Evolución Denuncias'!J16</f>
        <v>0.07692307692307693</v>
      </c>
      <c r="J17" s="57">
        <f t="shared" si="0"/>
        <v>-0.15702479338842976</v>
      </c>
      <c r="K17" s="57">
        <f t="shared" si="1"/>
        <v>0</v>
      </c>
      <c r="L17" s="57">
        <f t="shared" si="2"/>
        <v>-0.38</v>
      </c>
      <c r="M17" s="57">
        <f t="shared" si="3"/>
        <v>-0.17991099809281627</v>
      </c>
    </row>
    <row r="18" spans="1:13" ht="15">
      <c r="A18" s="6" t="s">
        <v>13</v>
      </c>
      <c r="B18" s="12">
        <v>627</v>
      </c>
      <c r="C18" s="12">
        <v>385</v>
      </c>
      <c r="D18" s="12">
        <v>242</v>
      </c>
      <c r="E18" s="57">
        <f>+B18/'Evolución Denuncias'!B17</f>
        <v>0.10582278481012658</v>
      </c>
      <c r="F18" s="12">
        <v>683</v>
      </c>
      <c r="G18" s="12">
        <v>396</v>
      </c>
      <c r="H18" s="12">
        <v>287</v>
      </c>
      <c r="I18" s="57">
        <f>+F18/'Evolución Denuncias'!J17</f>
        <v>0.11677209779449478</v>
      </c>
      <c r="J18" s="57">
        <f t="shared" si="0"/>
        <v>0.08931419457735247</v>
      </c>
      <c r="K18" s="57">
        <f t="shared" si="1"/>
        <v>0.02857142857142857</v>
      </c>
      <c r="L18" s="57">
        <f t="shared" si="2"/>
        <v>0.1859504132231405</v>
      </c>
      <c r="M18" s="57">
        <f t="shared" si="3"/>
        <v>0.10346838824941243</v>
      </c>
    </row>
    <row r="19" spans="1:13" ht="15">
      <c r="A19" s="6" t="s">
        <v>47</v>
      </c>
      <c r="B19" s="12">
        <v>735</v>
      </c>
      <c r="C19" s="12">
        <v>440</v>
      </c>
      <c r="D19" s="12">
        <v>295</v>
      </c>
      <c r="E19" s="57">
        <f>+B19/'Evolución Denuncias'!B18</f>
        <v>0.1283394447354636</v>
      </c>
      <c r="F19" s="12">
        <v>678</v>
      </c>
      <c r="G19" s="12">
        <v>418</v>
      </c>
      <c r="H19" s="12">
        <v>260</v>
      </c>
      <c r="I19" s="57">
        <f>+F19/'Evolución Denuncias'!J18</f>
        <v>0.11793355366150635</v>
      </c>
      <c r="J19" s="57">
        <f t="shared" si="0"/>
        <v>-0.07755102040816327</v>
      </c>
      <c r="K19" s="57">
        <f t="shared" si="1"/>
        <v>-0.05</v>
      </c>
      <c r="L19" s="57">
        <f t="shared" si="2"/>
        <v>-0.11864406779661017</v>
      </c>
      <c r="M19" s="57">
        <f t="shared" si="3"/>
        <v>-0.08108100432728328</v>
      </c>
    </row>
    <row r="20" spans="1:13" ht="15">
      <c r="A20" s="6" t="s">
        <v>12</v>
      </c>
      <c r="B20" s="12">
        <v>20</v>
      </c>
      <c r="C20" s="12">
        <v>13</v>
      </c>
      <c r="D20" s="12">
        <v>7</v>
      </c>
      <c r="E20" s="57">
        <f>+B20/'Evolución Denuncias'!B19</f>
        <v>0.026845637583892617</v>
      </c>
      <c r="F20" s="12">
        <v>34</v>
      </c>
      <c r="G20" s="12">
        <v>27</v>
      </c>
      <c r="H20" s="12">
        <v>7</v>
      </c>
      <c r="I20" s="57">
        <f>+F20/'Evolución Denuncias'!J19</f>
        <v>0.05466237942122187</v>
      </c>
      <c r="J20" s="57">
        <f t="shared" si="0"/>
        <v>0.7</v>
      </c>
      <c r="K20" s="57">
        <f t="shared" si="1"/>
        <v>1.0769230769230769</v>
      </c>
      <c r="L20" s="57">
        <f t="shared" si="2"/>
        <v>0</v>
      </c>
      <c r="M20" s="57">
        <f t="shared" si="3"/>
        <v>1.0361736334405145</v>
      </c>
    </row>
    <row r="21" spans="1:13" ht="15">
      <c r="A21" s="6" t="s">
        <v>11</v>
      </c>
      <c r="B21" s="12">
        <v>85</v>
      </c>
      <c r="C21" s="12">
        <v>69</v>
      </c>
      <c r="D21" s="12">
        <v>16</v>
      </c>
      <c r="E21" s="57">
        <f>+B21/'Evolución Denuncias'!B20</f>
        <v>0.047752808988764044</v>
      </c>
      <c r="F21" s="12">
        <v>117</v>
      </c>
      <c r="G21" s="12">
        <v>99</v>
      </c>
      <c r="H21" s="12">
        <v>18</v>
      </c>
      <c r="I21" s="57">
        <f>+F21/'Evolución Denuncias'!J20</f>
        <v>0.06782608695652174</v>
      </c>
      <c r="J21" s="57">
        <f t="shared" si="0"/>
        <v>0.3764705882352941</v>
      </c>
      <c r="K21" s="57">
        <f t="shared" si="1"/>
        <v>0.43478260869565216</v>
      </c>
      <c r="L21" s="57">
        <f t="shared" si="2"/>
        <v>0.125</v>
      </c>
      <c r="M21" s="57">
        <f t="shared" si="3"/>
        <v>0.4203580562659848</v>
      </c>
    </row>
    <row r="22" spans="1:13" ht="15">
      <c r="A22" s="6" t="s">
        <v>10</v>
      </c>
      <c r="B22" s="12">
        <v>799</v>
      </c>
      <c r="C22" s="12">
        <v>418</v>
      </c>
      <c r="D22" s="12">
        <v>381</v>
      </c>
      <c r="E22" s="57">
        <f>+B22/'Evolución Denuncias'!B21</f>
        <v>0.11626891734575087</v>
      </c>
      <c r="F22" s="12">
        <v>967</v>
      </c>
      <c r="G22" s="12">
        <v>572</v>
      </c>
      <c r="H22" s="12">
        <v>395</v>
      </c>
      <c r="I22" s="57">
        <f>+F22/'Evolución Denuncias'!J21</f>
        <v>0.14437145416542252</v>
      </c>
      <c r="J22" s="57">
        <f t="shared" si="0"/>
        <v>0.21026282853566958</v>
      </c>
      <c r="K22" s="57">
        <f t="shared" si="1"/>
        <v>0.3684210526315789</v>
      </c>
      <c r="L22" s="57">
        <f t="shared" si="2"/>
        <v>0.03674540682414698</v>
      </c>
      <c r="M22" s="57">
        <f t="shared" si="3"/>
        <v>0.24170291993089307</v>
      </c>
    </row>
    <row r="23" spans="1:13" ht="15">
      <c r="A23" s="6" t="s">
        <v>9</v>
      </c>
      <c r="B23" s="12">
        <v>157</v>
      </c>
      <c r="C23" s="12">
        <v>87</v>
      </c>
      <c r="D23" s="12">
        <v>70</v>
      </c>
      <c r="E23" s="57">
        <f>+B23/'Evolución Denuncias'!B22</f>
        <v>0.07826520438683948</v>
      </c>
      <c r="F23" s="12">
        <v>105</v>
      </c>
      <c r="G23" s="12">
        <v>69</v>
      </c>
      <c r="H23" s="12">
        <v>36</v>
      </c>
      <c r="I23" s="57">
        <f>+F23/'Evolución Denuncias'!J22</f>
        <v>0.04959848842701937</v>
      </c>
      <c r="J23" s="57">
        <f t="shared" si="0"/>
        <v>-0.33121019108280253</v>
      </c>
      <c r="K23" s="57">
        <f t="shared" si="1"/>
        <v>-0.20689655172413793</v>
      </c>
      <c r="L23" s="57">
        <f t="shared" si="2"/>
        <v>-0.4857142857142857</v>
      </c>
      <c r="M23" s="57">
        <f t="shared" si="3"/>
        <v>-0.36627663831464424</v>
      </c>
    </row>
    <row r="24" spans="1:13" ht="15">
      <c r="A24" s="6" t="s">
        <v>8</v>
      </c>
      <c r="B24" s="12">
        <v>48</v>
      </c>
      <c r="C24" s="12">
        <v>26</v>
      </c>
      <c r="D24" s="12">
        <v>22</v>
      </c>
      <c r="E24" s="57">
        <f>+B24/'Evolución Denuncias'!B23</f>
        <v>0.0855614973262032</v>
      </c>
      <c r="F24" s="12">
        <v>28</v>
      </c>
      <c r="G24" s="12">
        <v>14</v>
      </c>
      <c r="H24" s="12">
        <v>14</v>
      </c>
      <c r="I24" s="57">
        <f>+F24/'Evolución Denuncias'!J23</f>
        <v>0.06153846153846154</v>
      </c>
      <c r="J24" s="57">
        <f t="shared" si="0"/>
        <v>-0.4166666666666667</v>
      </c>
      <c r="K24" s="57">
        <f t="shared" si="1"/>
        <v>-0.46153846153846156</v>
      </c>
      <c r="L24" s="57">
        <f t="shared" si="2"/>
        <v>-0.36363636363636365</v>
      </c>
      <c r="M24" s="57">
        <f t="shared" si="3"/>
        <v>-0.28076923076923066</v>
      </c>
    </row>
    <row r="25" spans="1:13" ht="15">
      <c r="A25" s="6" t="s">
        <v>7</v>
      </c>
      <c r="B25" s="12">
        <v>202</v>
      </c>
      <c r="C25" s="12">
        <v>119</v>
      </c>
      <c r="D25" s="12">
        <v>83</v>
      </c>
      <c r="E25" s="57">
        <f>+B25/'Evolución Denuncias'!B24</f>
        <v>0.155984555984556</v>
      </c>
      <c r="F25" s="12">
        <v>221</v>
      </c>
      <c r="G25" s="12">
        <v>136</v>
      </c>
      <c r="H25" s="12">
        <v>85</v>
      </c>
      <c r="I25" s="57">
        <f>+F25/'Evolución Denuncias'!J24</f>
        <v>0.15443745632424877</v>
      </c>
      <c r="J25" s="57">
        <f t="shared" si="0"/>
        <v>0.09405940594059406</v>
      </c>
      <c r="K25" s="57">
        <f t="shared" si="1"/>
        <v>0.14285714285714285</v>
      </c>
      <c r="L25" s="57">
        <f t="shared" si="2"/>
        <v>0.024096385542168676</v>
      </c>
      <c r="M25" s="57">
        <f t="shared" si="3"/>
        <v>-0.00991828742622699</v>
      </c>
    </row>
    <row r="26" spans="1:13" ht="15">
      <c r="A26" s="6" t="s">
        <v>6</v>
      </c>
      <c r="B26" s="12">
        <v>21</v>
      </c>
      <c r="C26" s="12">
        <v>13</v>
      </c>
      <c r="D26" s="12">
        <v>8</v>
      </c>
      <c r="E26" s="57">
        <f>+B26/'Evolución Denuncias'!B25</f>
        <v>0.105</v>
      </c>
      <c r="F26" s="12">
        <v>25</v>
      </c>
      <c r="G26" s="12">
        <v>17</v>
      </c>
      <c r="H26" s="12">
        <v>8</v>
      </c>
      <c r="I26" s="57">
        <f>+F26/'Evolución Denuncias'!J25</f>
        <v>0.12315270935960591</v>
      </c>
      <c r="J26" s="57">
        <f t="shared" si="0"/>
        <v>0.19047619047619047</v>
      </c>
      <c r="K26" s="57">
        <f t="shared" si="1"/>
        <v>0.3076923076923077</v>
      </c>
      <c r="L26" s="57">
        <f t="shared" si="2"/>
        <v>0</v>
      </c>
      <c r="M26" s="57">
        <f t="shared" si="3"/>
        <v>0.17288294628196113</v>
      </c>
    </row>
    <row r="27" spans="1:13" ht="15">
      <c r="A27" s="4" t="s">
        <v>5</v>
      </c>
      <c r="B27" s="13">
        <v>4263</v>
      </c>
      <c r="C27" s="13">
        <v>2650</v>
      </c>
      <c r="D27" s="13">
        <v>1613</v>
      </c>
      <c r="E27" s="58">
        <f>+B27/'Evolución Denuncias'!B26</f>
        <v>0.09986179109372438</v>
      </c>
      <c r="F27" s="13">
        <v>4426</v>
      </c>
      <c r="G27" s="13">
        <v>2891</v>
      </c>
      <c r="H27" s="13">
        <v>1535</v>
      </c>
      <c r="I27" s="58">
        <f>+F27/'Evolución Denuncias'!J26</f>
        <v>0.1051881075171709</v>
      </c>
      <c r="J27" s="58">
        <f t="shared" si="0"/>
        <v>0.03823598404879193</v>
      </c>
      <c r="K27" s="58">
        <f t="shared" si="1"/>
        <v>0.09094339622641509</v>
      </c>
      <c r="L27" s="58">
        <f t="shared" si="2"/>
        <v>-0.04835709857408556</v>
      </c>
      <c r="M27" s="58">
        <f t="shared" si="3"/>
        <v>0.05333688055372009</v>
      </c>
    </row>
  </sheetData>
  <sheetProtection/>
  <mergeCells count="13">
    <mergeCell ref="A1:A3"/>
    <mergeCell ref="A6:C6"/>
    <mergeCell ref="F7:I7"/>
    <mergeCell ref="I8:I9"/>
    <mergeCell ref="B7:E7"/>
    <mergeCell ref="B8:D8"/>
    <mergeCell ref="F8:H8"/>
    <mergeCell ref="F4:G4"/>
    <mergeCell ref="J8:L8"/>
    <mergeCell ref="A7:A9"/>
    <mergeCell ref="J7:M7"/>
    <mergeCell ref="M8:M9"/>
    <mergeCell ref="E8:E9"/>
  </mergeCells>
  <hyperlinks>
    <hyperlink ref="F4:G4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J27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7.421875" style="0" customWidth="1"/>
    <col min="2" max="10" width="18.140625" style="0" customWidth="1"/>
  </cols>
  <sheetData>
    <row r="1" spans="1:10" ht="15" customHeight="1">
      <c r="A1" s="108" t="s">
        <v>117</v>
      </c>
      <c r="B1" s="29" t="s">
        <v>55</v>
      </c>
      <c r="C1" s="29"/>
      <c r="D1" s="29"/>
      <c r="E1" s="29"/>
      <c r="F1" s="29"/>
      <c r="G1" s="29"/>
      <c r="H1" s="29"/>
      <c r="I1" s="29"/>
      <c r="J1" s="29"/>
    </row>
    <row r="2" ht="15">
      <c r="A2" s="108"/>
    </row>
    <row r="3" spans="1:6" ht="33" customHeight="1">
      <c r="A3" s="108"/>
      <c r="E3" s="81" t="s">
        <v>113</v>
      </c>
      <c r="F3" s="82"/>
    </row>
    <row r="4" spans="1:4" ht="15">
      <c r="A4" s="52"/>
      <c r="B4" s="53"/>
      <c r="C4" s="53"/>
      <c r="D4" s="54"/>
    </row>
    <row r="6" spans="1:3" ht="15.75">
      <c r="A6" s="95" t="s">
        <v>108</v>
      </c>
      <c r="B6" s="95"/>
      <c r="C6" s="95"/>
    </row>
    <row r="7" spans="1:10" ht="30.75" customHeight="1">
      <c r="A7" s="100"/>
      <c r="B7" s="109" t="s">
        <v>114</v>
      </c>
      <c r="C7" s="110"/>
      <c r="D7" s="110"/>
      <c r="E7" s="109" t="s">
        <v>115</v>
      </c>
      <c r="F7" s="110"/>
      <c r="G7" s="110"/>
      <c r="H7" s="109" t="s">
        <v>116</v>
      </c>
      <c r="I7" s="110"/>
      <c r="J7" s="114"/>
    </row>
    <row r="8" spans="1:10" ht="25.5" customHeight="1">
      <c r="A8" s="101"/>
      <c r="B8" s="112" t="s">
        <v>3</v>
      </c>
      <c r="C8" s="112" t="s">
        <v>35</v>
      </c>
      <c r="D8" s="112" t="s">
        <v>36</v>
      </c>
      <c r="E8" s="112" t="s">
        <v>3</v>
      </c>
      <c r="F8" s="112" t="s">
        <v>35</v>
      </c>
      <c r="G8" s="112" t="s">
        <v>36</v>
      </c>
      <c r="H8" s="112" t="s">
        <v>3</v>
      </c>
      <c r="I8" s="112" t="s">
        <v>35</v>
      </c>
      <c r="J8" s="112" t="s">
        <v>36</v>
      </c>
    </row>
    <row r="9" spans="1:10" ht="15">
      <c r="A9" s="102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5">
      <c r="A10" s="6" t="s">
        <v>20</v>
      </c>
      <c r="B10" s="12">
        <v>8884</v>
      </c>
      <c r="C10" s="12">
        <v>7169</v>
      </c>
      <c r="D10" s="12">
        <v>1715</v>
      </c>
      <c r="E10" s="12">
        <v>8799</v>
      </c>
      <c r="F10" s="12">
        <v>6904</v>
      </c>
      <c r="G10" s="12">
        <v>1895</v>
      </c>
      <c r="H10" s="57">
        <f>IF(B10&gt;0,(E10-B10)/B10,"-")</f>
        <v>-0.009567762269248086</v>
      </c>
      <c r="I10" s="57">
        <f>IF(C10&gt;0,(F10-C10)/C10,"-")</f>
        <v>-0.036964709164458084</v>
      </c>
      <c r="J10" s="57">
        <f>IF(D10&gt;0,(G10-D10)/D10,"-")</f>
        <v>0.10495626822157435</v>
      </c>
    </row>
    <row r="11" spans="1:10" ht="15">
      <c r="A11" s="6" t="s">
        <v>19</v>
      </c>
      <c r="B11" s="12">
        <v>970</v>
      </c>
      <c r="C11" s="12">
        <v>625</v>
      </c>
      <c r="D11" s="12">
        <v>345</v>
      </c>
      <c r="E11" s="12">
        <v>997</v>
      </c>
      <c r="F11" s="12">
        <v>663</v>
      </c>
      <c r="G11" s="12">
        <v>334</v>
      </c>
      <c r="H11" s="57">
        <f aca="true" t="shared" si="0" ref="H11:J27">IF(B11&gt;0,(E11-B11)/B11,"-")</f>
        <v>0.027835051546391754</v>
      </c>
      <c r="I11" s="57">
        <f t="shared" si="0"/>
        <v>0.0608</v>
      </c>
      <c r="J11" s="57">
        <f t="shared" si="0"/>
        <v>-0.03188405797101449</v>
      </c>
    </row>
    <row r="12" spans="1:10" ht="15">
      <c r="A12" s="6" t="s">
        <v>18</v>
      </c>
      <c r="B12" s="12">
        <v>606</v>
      </c>
      <c r="C12" s="12">
        <v>479</v>
      </c>
      <c r="D12" s="12">
        <v>127</v>
      </c>
      <c r="E12" s="12">
        <v>660</v>
      </c>
      <c r="F12" s="12">
        <v>564</v>
      </c>
      <c r="G12" s="12">
        <v>96</v>
      </c>
      <c r="H12" s="57">
        <f t="shared" si="0"/>
        <v>0.0891089108910891</v>
      </c>
      <c r="I12" s="57">
        <f t="shared" si="0"/>
        <v>0.17745302713987474</v>
      </c>
      <c r="J12" s="57">
        <f t="shared" si="0"/>
        <v>-0.2440944881889764</v>
      </c>
    </row>
    <row r="13" spans="1:10" ht="15">
      <c r="A13" s="6" t="s">
        <v>46</v>
      </c>
      <c r="B13" s="12">
        <v>1513</v>
      </c>
      <c r="C13" s="12">
        <v>908</v>
      </c>
      <c r="D13" s="12">
        <v>605</v>
      </c>
      <c r="E13" s="12">
        <v>1481</v>
      </c>
      <c r="F13" s="12">
        <v>830</v>
      </c>
      <c r="G13" s="12">
        <v>651</v>
      </c>
      <c r="H13" s="57">
        <f t="shared" si="0"/>
        <v>-0.021150033046926635</v>
      </c>
      <c r="I13" s="57">
        <f t="shared" si="0"/>
        <v>-0.08590308370044053</v>
      </c>
      <c r="J13" s="57">
        <f t="shared" si="0"/>
        <v>0.07603305785123966</v>
      </c>
    </row>
    <row r="14" spans="1:10" ht="15">
      <c r="A14" s="6" t="s">
        <v>17</v>
      </c>
      <c r="B14" s="12">
        <v>2167</v>
      </c>
      <c r="C14" s="12">
        <v>1665</v>
      </c>
      <c r="D14" s="12">
        <v>502</v>
      </c>
      <c r="E14" s="12">
        <v>1992</v>
      </c>
      <c r="F14" s="12">
        <v>1597</v>
      </c>
      <c r="G14" s="12">
        <v>395</v>
      </c>
      <c r="H14" s="57">
        <f t="shared" si="0"/>
        <v>-0.08075680664513152</v>
      </c>
      <c r="I14" s="57">
        <f t="shared" si="0"/>
        <v>-0.04084084084084084</v>
      </c>
      <c r="J14" s="57">
        <f t="shared" si="0"/>
        <v>-0.21314741035856574</v>
      </c>
    </row>
    <row r="15" spans="1:10" ht="15">
      <c r="A15" s="6" t="s">
        <v>16</v>
      </c>
      <c r="B15" s="12">
        <v>332</v>
      </c>
      <c r="C15" s="12">
        <v>277</v>
      </c>
      <c r="D15" s="12">
        <v>55</v>
      </c>
      <c r="E15" s="12">
        <v>426</v>
      </c>
      <c r="F15" s="12">
        <v>313</v>
      </c>
      <c r="G15" s="12">
        <v>113</v>
      </c>
      <c r="H15" s="57">
        <f t="shared" si="0"/>
        <v>0.28313253012048195</v>
      </c>
      <c r="I15" s="57">
        <f t="shared" si="0"/>
        <v>0.1299638989169675</v>
      </c>
      <c r="J15" s="57">
        <f t="shared" si="0"/>
        <v>1.0545454545454545</v>
      </c>
    </row>
    <row r="16" spans="1:10" ht="15">
      <c r="A16" s="6" t="s">
        <v>15</v>
      </c>
      <c r="B16" s="12">
        <v>1328</v>
      </c>
      <c r="C16" s="12">
        <v>1028</v>
      </c>
      <c r="D16" s="12">
        <v>300</v>
      </c>
      <c r="E16" s="12">
        <v>1253</v>
      </c>
      <c r="F16" s="12">
        <v>994</v>
      </c>
      <c r="G16" s="12">
        <v>259</v>
      </c>
      <c r="H16" s="57">
        <f t="shared" si="0"/>
        <v>-0.05647590361445783</v>
      </c>
      <c r="I16" s="57">
        <f t="shared" si="0"/>
        <v>-0.033073929961089495</v>
      </c>
      <c r="J16" s="57">
        <f t="shared" si="0"/>
        <v>-0.13666666666666666</v>
      </c>
    </row>
    <row r="17" spans="1:10" ht="15">
      <c r="A17" s="6" t="s">
        <v>14</v>
      </c>
      <c r="B17" s="12">
        <v>1245</v>
      </c>
      <c r="C17" s="12">
        <v>938</v>
      </c>
      <c r="D17" s="12">
        <v>307</v>
      </c>
      <c r="E17" s="12">
        <v>1291</v>
      </c>
      <c r="F17" s="12">
        <v>999</v>
      </c>
      <c r="G17" s="12">
        <v>292</v>
      </c>
      <c r="H17" s="57">
        <f t="shared" si="0"/>
        <v>0.036947791164658635</v>
      </c>
      <c r="I17" s="57">
        <f t="shared" si="0"/>
        <v>0.0650319829424307</v>
      </c>
      <c r="J17" s="57">
        <f t="shared" si="0"/>
        <v>-0.048859934853420196</v>
      </c>
    </row>
    <row r="18" spans="1:10" ht="15">
      <c r="A18" s="6" t="s">
        <v>13</v>
      </c>
      <c r="B18" s="12">
        <v>5612</v>
      </c>
      <c r="C18" s="12">
        <v>3749</v>
      </c>
      <c r="D18" s="12">
        <v>1863</v>
      </c>
      <c r="E18" s="12">
        <v>5474</v>
      </c>
      <c r="F18" s="12">
        <v>3297</v>
      </c>
      <c r="G18" s="12">
        <v>2177</v>
      </c>
      <c r="H18" s="57">
        <f t="shared" si="0"/>
        <v>-0.02459016393442623</v>
      </c>
      <c r="I18" s="57">
        <f t="shared" si="0"/>
        <v>-0.12056548412910109</v>
      </c>
      <c r="J18" s="57">
        <f t="shared" si="0"/>
        <v>0.16854535695115405</v>
      </c>
    </row>
    <row r="19" spans="1:10" ht="15">
      <c r="A19" s="6" t="s">
        <v>47</v>
      </c>
      <c r="B19" s="12">
        <v>5340</v>
      </c>
      <c r="C19" s="12">
        <v>3433</v>
      </c>
      <c r="D19" s="12">
        <v>1907</v>
      </c>
      <c r="E19" s="12">
        <v>5568</v>
      </c>
      <c r="F19" s="12">
        <v>3589</v>
      </c>
      <c r="G19" s="12">
        <v>1979</v>
      </c>
      <c r="H19" s="57">
        <f t="shared" si="0"/>
        <v>0.04269662921348315</v>
      </c>
      <c r="I19" s="57">
        <f t="shared" si="0"/>
        <v>0.045441304981066126</v>
      </c>
      <c r="J19" s="57">
        <f t="shared" si="0"/>
        <v>0.03775563712637651</v>
      </c>
    </row>
    <row r="20" spans="1:10" ht="15">
      <c r="A20" s="6" t="s">
        <v>12</v>
      </c>
      <c r="B20" s="12">
        <v>709</v>
      </c>
      <c r="C20" s="12">
        <v>648</v>
      </c>
      <c r="D20" s="12">
        <v>61</v>
      </c>
      <c r="E20" s="12">
        <v>596</v>
      </c>
      <c r="F20" s="12">
        <v>542</v>
      </c>
      <c r="G20" s="12">
        <v>54</v>
      </c>
      <c r="H20" s="57">
        <f t="shared" si="0"/>
        <v>-0.15937940761636107</v>
      </c>
      <c r="I20" s="57">
        <f t="shared" si="0"/>
        <v>-0.16358024691358025</v>
      </c>
      <c r="J20" s="57">
        <f t="shared" si="0"/>
        <v>-0.11475409836065574</v>
      </c>
    </row>
    <row r="21" spans="1:10" ht="15">
      <c r="A21" s="6" t="s">
        <v>11</v>
      </c>
      <c r="B21" s="12">
        <v>1640</v>
      </c>
      <c r="C21" s="12">
        <v>1355</v>
      </c>
      <c r="D21" s="12">
        <v>285</v>
      </c>
      <c r="E21" s="12">
        <v>1611</v>
      </c>
      <c r="F21" s="12">
        <v>1312</v>
      </c>
      <c r="G21" s="12">
        <v>299</v>
      </c>
      <c r="H21" s="57">
        <f t="shared" si="0"/>
        <v>-0.01768292682926829</v>
      </c>
      <c r="I21" s="57">
        <f t="shared" si="0"/>
        <v>-0.03173431734317343</v>
      </c>
      <c r="J21" s="57">
        <f t="shared" si="0"/>
        <v>0.04912280701754386</v>
      </c>
    </row>
    <row r="22" spans="1:10" ht="15">
      <c r="A22" s="6" t="s">
        <v>10</v>
      </c>
      <c r="B22" s="12">
        <v>6381</v>
      </c>
      <c r="C22" s="12">
        <v>3802</v>
      </c>
      <c r="D22" s="12">
        <v>2579</v>
      </c>
      <c r="E22" s="12">
        <v>6400</v>
      </c>
      <c r="F22" s="12">
        <v>3531</v>
      </c>
      <c r="G22" s="12">
        <v>2869</v>
      </c>
      <c r="H22" s="57">
        <f t="shared" si="0"/>
        <v>0.0029775897194797055</v>
      </c>
      <c r="I22" s="57">
        <f t="shared" si="0"/>
        <v>-0.07127827459231983</v>
      </c>
      <c r="J22" s="57">
        <f t="shared" si="0"/>
        <v>0.11244668476153548</v>
      </c>
    </row>
    <row r="23" spans="1:10" ht="15">
      <c r="A23" s="6" t="s">
        <v>9</v>
      </c>
      <c r="B23" s="12">
        <v>1604</v>
      </c>
      <c r="C23" s="12">
        <v>1003</v>
      </c>
      <c r="D23" s="12">
        <v>601</v>
      </c>
      <c r="E23" s="12">
        <v>1574</v>
      </c>
      <c r="F23" s="12">
        <v>940</v>
      </c>
      <c r="G23" s="12">
        <v>634</v>
      </c>
      <c r="H23" s="57">
        <f t="shared" si="0"/>
        <v>-0.018703241895261846</v>
      </c>
      <c r="I23" s="57">
        <f t="shared" si="0"/>
        <v>-0.06281156530408774</v>
      </c>
      <c r="J23" s="57">
        <f t="shared" si="0"/>
        <v>0.05490848585690516</v>
      </c>
    </row>
    <row r="24" spans="1:10" ht="15">
      <c r="A24" s="6" t="s">
        <v>8</v>
      </c>
      <c r="B24" s="12">
        <v>541</v>
      </c>
      <c r="C24" s="12">
        <v>320</v>
      </c>
      <c r="D24" s="12">
        <v>221</v>
      </c>
      <c r="E24" s="12">
        <v>455</v>
      </c>
      <c r="F24" s="12">
        <v>289</v>
      </c>
      <c r="G24" s="12">
        <v>166</v>
      </c>
      <c r="H24" s="57">
        <f t="shared" si="0"/>
        <v>-0.1589648798521257</v>
      </c>
      <c r="I24" s="57">
        <f t="shared" si="0"/>
        <v>-0.096875</v>
      </c>
      <c r="J24" s="57">
        <f t="shared" si="0"/>
        <v>-0.248868778280543</v>
      </c>
    </row>
    <row r="25" spans="1:10" ht="15">
      <c r="A25" s="6" t="s">
        <v>7</v>
      </c>
      <c r="B25" s="12">
        <v>1294</v>
      </c>
      <c r="C25" s="12">
        <v>807</v>
      </c>
      <c r="D25" s="12">
        <v>487</v>
      </c>
      <c r="E25" s="12">
        <v>1452</v>
      </c>
      <c r="F25" s="12">
        <v>976</v>
      </c>
      <c r="G25" s="12">
        <v>476</v>
      </c>
      <c r="H25" s="57">
        <f t="shared" si="0"/>
        <v>0.12210200927357033</v>
      </c>
      <c r="I25" s="57">
        <f t="shared" si="0"/>
        <v>0.2094175960346964</v>
      </c>
      <c r="J25" s="57">
        <f t="shared" si="0"/>
        <v>-0.022587268993839837</v>
      </c>
    </row>
    <row r="26" spans="1:10" ht="15">
      <c r="A26" s="6" t="s">
        <v>6</v>
      </c>
      <c r="B26" s="12">
        <v>200</v>
      </c>
      <c r="C26" s="12">
        <v>112</v>
      </c>
      <c r="D26" s="12">
        <v>88</v>
      </c>
      <c r="E26" s="12">
        <v>203</v>
      </c>
      <c r="F26" s="12">
        <v>137</v>
      </c>
      <c r="G26" s="12">
        <v>66</v>
      </c>
      <c r="H26" s="57">
        <f t="shared" si="0"/>
        <v>0.015</v>
      </c>
      <c r="I26" s="57">
        <f t="shared" si="0"/>
        <v>0.22321428571428573</v>
      </c>
      <c r="J26" s="57">
        <f t="shared" si="0"/>
        <v>-0.25</v>
      </c>
    </row>
    <row r="27" spans="1:10" ht="15">
      <c r="A27" s="4" t="s">
        <v>5</v>
      </c>
      <c r="B27" s="14">
        <v>40366</v>
      </c>
      <c r="C27" s="14">
        <v>28318</v>
      </c>
      <c r="D27" s="13">
        <v>12048</v>
      </c>
      <c r="E27" s="14">
        <v>40232</v>
      </c>
      <c r="F27" s="14">
        <v>27477</v>
      </c>
      <c r="G27" s="13">
        <v>12755</v>
      </c>
      <c r="H27" s="58">
        <f t="shared" si="0"/>
        <v>-0.0033196254273398403</v>
      </c>
      <c r="I27" s="58">
        <f t="shared" si="0"/>
        <v>-0.029698425030016243</v>
      </c>
      <c r="J27" s="58">
        <f t="shared" si="0"/>
        <v>0.05868193891102258</v>
      </c>
    </row>
  </sheetData>
  <sheetProtection/>
  <mergeCells count="16">
    <mergeCell ref="D8:D9"/>
    <mergeCell ref="E8:E9"/>
    <mergeCell ref="F8:F9"/>
    <mergeCell ref="G8:G9"/>
    <mergeCell ref="H8:H9"/>
    <mergeCell ref="A6:C6"/>
    <mergeCell ref="A1:A3"/>
    <mergeCell ref="I8:I9"/>
    <mergeCell ref="J8:J9"/>
    <mergeCell ref="A7:A9"/>
    <mergeCell ref="B7:D7"/>
    <mergeCell ref="E7:G7"/>
    <mergeCell ref="H7:J7"/>
    <mergeCell ref="B8:B9"/>
    <mergeCell ref="C8:C9"/>
    <mergeCell ref="E3:F3"/>
  </mergeCells>
  <hyperlinks>
    <hyperlink ref="E3:F3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Q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25.28125" style="16" bestFit="1" customWidth="1"/>
    <col min="2" max="5" width="20.28125" style="17" customWidth="1"/>
    <col min="6" max="7" width="18.8515625" style="17" customWidth="1"/>
    <col min="8" max="8" width="19.7109375" style="63" customWidth="1"/>
    <col min="9" max="9" width="19.7109375" style="67" customWidth="1"/>
    <col min="10" max="10" width="9.8515625" style="16" bestFit="1" customWidth="1"/>
    <col min="11" max="11" width="12.421875" style="16" bestFit="1" customWidth="1"/>
    <col min="12" max="12" width="11.140625" style="16" bestFit="1" customWidth="1"/>
    <col min="13" max="14" width="11.7109375" style="16" bestFit="1" customWidth="1"/>
    <col min="15" max="15" width="12.421875" style="16" bestFit="1" customWidth="1"/>
    <col min="16" max="16" width="11.140625" style="16" bestFit="1" customWidth="1"/>
    <col min="17" max="17" width="11.7109375" style="16" bestFit="1" customWidth="1"/>
    <col min="18" max="16384" width="11.421875" style="16" customWidth="1"/>
  </cols>
  <sheetData>
    <row r="1" spans="1:17" s="15" customFormat="1" ht="14.25" customHeight="1">
      <c r="A1" s="108" t="s">
        <v>117</v>
      </c>
      <c r="B1" s="119" t="s">
        <v>41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15" customFormat="1" ht="52.5" customHeight="1">
      <c r="A2" s="108"/>
      <c r="B2" s="18"/>
      <c r="C2" s="18"/>
      <c r="D2" s="18"/>
      <c r="E2" s="125" t="s">
        <v>58</v>
      </c>
      <c r="F2" s="125"/>
      <c r="G2" s="125"/>
      <c r="H2" s="125"/>
      <c r="I2" s="125"/>
      <c r="J2" s="125"/>
      <c r="K2" s="125"/>
      <c r="L2" s="125"/>
      <c r="M2" s="18"/>
      <c r="N2" s="18"/>
      <c r="O2" s="18"/>
      <c r="P2" s="18"/>
      <c r="Q2" s="18"/>
    </row>
    <row r="3" spans="1:17" s="15" customFormat="1" ht="30" customHeight="1">
      <c r="A3" s="108"/>
      <c r="B3" s="18"/>
      <c r="C3" s="18"/>
      <c r="D3" s="81" t="s">
        <v>113</v>
      </c>
      <c r="E3" s="82"/>
      <c r="F3" s="18"/>
      <c r="G3" s="18"/>
      <c r="H3" s="64"/>
      <c r="I3" s="64"/>
      <c r="J3" s="18"/>
      <c r="K3" s="18"/>
      <c r="L3" s="18"/>
      <c r="M3" s="18"/>
      <c r="N3" s="18"/>
      <c r="O3" s="18"/>
      <c r="P3" s="18"/>
      <c r="Q3" s="18"/>
    </row>
    <row r="4" spans="2:17" s="15" customFormat="1" ht="14.25" customHeight="1">
      <c r="B4" s="18"/>
      <c r="C4" s="18"/>
      <c r="D4" s="18"/>
      <c r="E4" s="18"/>
      <c r="F4" s="18"/>
      <c r="G4" s="18"/>
      <c r="H4" s="64"/>
      <c r="I4" s="64"/>
      <c r="J4" s="18"/>
      <c r="K4" s="18"/>
      <c r="L4" s="18"/>
      <c r="M4" s="18"/>
      <c r="N4" s="18"/>
      <c r="O4" s="18"/>
      <c r="P4" s="18"/>
      <c r="Q4" s="18"/>
    </row>
    <row r="5" spans="2:17" s="15" customFormat="1" ht="14.25" customHeight="1">
      <c r="B5" s="18"/>
      <c r="C5" s="18"/>
      <c r="D5" s="18"/>
      <c r="E5" s="18"/>
      <c r="F5" s="18"/>
      <c r="G5" s="18"/>
      <c r="H5" s="64"/>
      <c r="I5" s="64"/>
      <c r="J5" s="18"/>
      <c r="K5" s="18"/>
      <c r="L5" s="18"/>
      <c r="M5" s="18"/>
      <c r="N5" s="18"/>
      <c r="O5" s="18"/>
      <c r="P5" s="18"/>
      <c r="Q5" s="18"/>
    </row>
    <row r="6" spans="1:17" s="15" customFormat="1" ht="14.25" customHeight="1">
      <c r="A6" s="95" t="s">
        <v>108</v>
      </c>
      <c r="B6" s="95"/>
      <c r="C6" s="95"/>
      <c r="D6" s="18"/>
      <c r="E6" s="18"/>
      <c r="F6" s="18"/>
      <c r="G6" s="18"/>
      <c r="H6" s="64"/>
      <c r="I6" s="64"/>
      <c r="J6" s="18"/>
      <c r="K6" s="18"/>
      <c r="L6" s="18"/>
      <c r="M6" s="18"/>
      <c r="N6" s="18"/>
      <c r="O6" s="18"/>
      <c r="P6" s="18"/>
      <c r="Q6" s="18"/>
    </row>
    <row r="9" spans="1:13" ht="31.5" customHeight="1">
      <c r="A9" s="124"/>
      <c r="B9" s="126" t="s">
        <v>114</v>
      </c>
      <c r="C9" s="126"/>
      <c r="D9" s="126"/>
      <c r="E9" s="126"/>
      <c r="F9" s="126" t="s">
        <v>115</v>
      </c>
      <c r="G9" s="126"/>
      <c r="H9" s="126"/>
      <c r="I9" s="126"/>
      <c r="J9" s="127" t="s">
        <v>116</v>
      </c>
      <c r="K9" s="126"/>
      <c r="L9" s="126"/>
      <c r="M9" s="126"/>
    </row>
    <row r="10" spans="1:13" ht="20.25" customHeight="1">
      <c r="A10" s="124"/>
      <c r="B10" s="55" t="s">
        <v>37</v>
      </c>
      <c r="C10" s="55" t="s">
        <v>38</v>
      </c>
      <c r="D10" s="55" t="s">
        <v>39</v>
      </c>
      <c r="E10" s="55" t="s">
        <v>40</v>
      </c>
      <c r="F10" s="55" t="s">
        <v>37</v>
      </c>
      <c r="G10" s="55" t="s">
        <v>38</v>
      </c>
      <c r="H10" s="21" t="s">
        <v>39</v>
      </c>
      <c r="I10" s="21" t="s">
        <v>40</v>
      </c>
      <c r="J10" s="55" t="s">
        <v>37</v>
      </c>
      <c r="K10" s="55" t="s">
        <v>38</v>
      </c>
      <c r="L10" s="55" t="s">
        <v>39</v>
      </c>
      <c r="M10" s="55" t="s">
        <v>40</v>
      </c>
    </row>
    <row r="11" spans="1:13" ht="15" customHeight="1">
      <c r="A11" s="6" t="s">
        <v>20</v>
      </c>
      <c r="B11" s="19">
        <v>2422</v>
      </c>
      <c r="C11" s="19">
        <v>14</v>
      </c>
      <c r="D11" s="19">
        <v>1827</v>
      </c>
      <c r="E11" s="19">
        <v>581</v>
      </c>
      <c r="F11" s="19">
        <v>2301</v>
      </c>
      <c r="G11" s="19">
        <v>6</v>
      </c>
      <c r="H11" s="65">
        <v>1744</v>
      </c>
      <c r="I11" s="65">
        <v>551</v>
      </c>
      <c r="J11" s="61">
        <f>IF(B11=0,"-",(F11-B11)/B11)</f>
        <v>-0.04995871180842279</v>
      </c>
      <c r="K11" s="61">
        <f>IF(C11=0,"-",(G11-C11)/C11)</f>
        <v>-0.5714285714285714</v>
      </c>
      <c r="L11" s="61">
        <f>IF(D11=0,"-",(H11-D11)/D11)</f>
        <v>-0.04542966611932129</v>
      </c>
      <c r="M11" s="61">
        <f>IF(E11=0,"-",(I11-E11)/E11)</f>
        <v>-0.05163511187607573</v>
      </c>
    </row>
    <row r="12" spans="1:13" ht="15" customHeight="1">
      <c r="A12" s="6" t="s">
        <v>19</v>
      </c>
      <c r="B12" s="19">
        <v>198</v>
      </c>
      <c r="C12" s="19">
        <v>7</v>
      </c>
      <c r="D12" s="19">
        <v>159</v>
      </c>
      <c r="E12" s="19">
        <v>31</v>
      </c>
      <c r="F12" s="19">
        <v>167</v>
      </c>
      <c r="G12" s="19">
        <v>0</v>
      </c>
      <c r="H12" s="65">
        <v>126</v>
      </c>
      <c r="I12" s="65">
        <v>41</v>
      </c>
      <c r="J12" s="61">
        <f aca="true" t="shared" si="0" ref="J12:J28">IF(B12=0,"-",(F12-B12)/B12)</f>
        <v>-0.15656565656565657</v>
      </c>
      <c r="K12" s="61">
        <f aca="true" t="shared" si="1" ref="K12:K28">IF(C12=0,"-",(G12-C12)/C12)</f>
        <v>-1</v>
      </c>
      <c r="L12" s="61">
        <f aca="true" t="shared" si="2" ref="L12:L28">IF(D12=0,"-",(H12-D12)/D12)</f>
        <v>-0.20754716981132076</v>
      </c>
      <c r="M12" s="61">
        <f aca="true" t="shared" si="3" ref="M12:M28">IF(E12=0,"-",(I12-E12)/E12)</f>
        <v>0.3225806451612903</v>
      </c>
    </row>
    <row r="13" spans="1:13" ht="15" customHeight="1">
      <c r="A13" s="6" t="s">
        <v>18</v>
      </c>
      <c r="B13" s="19">
        <v>216</v>
      </c>
      <c r="C13" s="19">
        <v>1</v>
      </c>
      <c r="D13" s="19">
        <v>162</v>
      </c>
      <c r="E13" s="19">
        <v>53</v>
      </c>
      <c r="F13" s="19">
        <v>216</v>
      </c>
      <c r="G13" s="19">
        <v>0</v>
      </c>
      <c r="H13" s="65">
        <v>161</v>
      </c>
      <c r="I13" s="65">
        <v>55</v>
      </c>
      <c r="J13" s="61">
        <f t="shared" si="0"/>
        <v>0</v>
      </c>
      <c r="K13" s="61">
        <f t="shared" si="1"/>
        <v>-1</v>
      </c>
      <c r="L13" s="61">
        <f t="shared" si="2"/>
        <v>-0.006172839506172839</v>
      </c>
      <c r="M13" s="61">
        <f t="shared" si="3"/>
        <v>0.03773584905660377</v>
      </c>
    </row>
    <row r="14" spans="1:13" ht="15" customHeight="1">
      <c r="A14" s="6" t="s">
        <v>46</v>
      </c>
      <c r="B14" s="19">
        <v>247</v>
      </c>
      <c r="C14" s="19">
        <v>0</v>
      </c>
      <c r="D14" s="19">
        <v>210</v>
      </c>
      <c r="E14" s="19">
        <v>36</v>
      </c>
      <c r="F14" s="19">
        <v>220</v>
      </c>
      <c r="G14" s="19">
        <v>0</v>
      </c>
      <c r="H14" s="65">
        <v>182</v>
      </c>
      <c r="I14" s="65">
        <v>38</v>
      </c>
      <c r="J14" s="61">
        <f t="shared" si="0"/>
        <v>-0.10931174089068826</v>
      </c>
      <c r="K14" s="61" t="str">
        <f t="shared" si="1"/>
        <v>-</v>
      </c>
      <c r="L14" s="61">
        <f t="shared" si="2"/>
        <v>-0.13333333333333333</v>
      </c>
      <c r="M14" s="61">
        <f t="shared" si="3"/>
        <v>0.05555555555555555</v>
      </c>
    </row>
    <row r="15" spans="1:13" ht="15" customHeight="1">
      <c r="A15" s="6" t="s">
        <v>17</v>
      </c>
      <c r="B15" s="19">
        <v>520</v>
      </c>
      <c r="C15" s="19">
        <v>9</v>
      </c>
      <c r="D15" s="19">
        <v>329</v>
      </c>
      <c r="E15" s="19">
        <v>182</v>
      </c>
      <c r="F15" s="19">
        <v>570</v>
      </c>
      <c r="G15" s="19">
        <v>4</v>
      </c>
      <c r="H15" s="65">
        <v>333</v>
      </c>
      <c r="I15" s="65">
        <v>233</v>
      </c>
      <c r="J15" s="61">
        <f t="shared" si="0"/>
        <v>0.09615384615384616</v>
      </c>
      <c r="K15" s="61">
        <f t="shared" si="1"/>
        <v>-0.5555555555555556</v>
      </c>
      <c r="L15" s="61">
        <f t="shared" si="2"/>
        <v>0.0121580547112462</v>
      </c>
      <c r="M15" s="61">
        <f t="shared" si="3"/>
        <v>0.2802197802197802</v>
      </c>
    </row>
    <row r="16" spans="1:13" ht="15" customHeight="1">
      <c r="A16" s="6" t="s">
        <v>16</v>
      </c>
      <c r="B16" s="19">
        <v>80</v>
      </c>
      <c r="C16" s="19">
        <v>0</v>
      </c>
      <c r="D16" s="19">
        <v>51</v>
      </c>
      <c r="E16" s="19">
        <v>29</v>
      </c>
      <c r="F16" s="19">
        <v>94</v>
      </c>
      <c r="G16" s="19">
        <v>0</v>
      </c>
      <c r="H16" s="65">
        <v>65</v>
      </c>
      <c r="I16" s="65">
        <v>29</v>
      </c>
      <c r="J16" s="61">
        <f t="shared" si="0"/>
        <v>0.175</v>
      </c>
      <c r="K16" s="61" t="str">
        <f t="shared" si="1"/>
        <v>-</v>
      </c>
      <c r="L16" s="61">
        <f t="shared" si="2"/>
        <v>0.27450980392156865</v>
      </c>
      <c r="M16" s="61">
        <f t="shared" si="3"/>
        <v>0</v>
      </c>
    </row>
    <row r="17" spans="1:13" ht="15" customHeight="1">
      <c r="A17" s="6" t="s">
        <v>15</v>
      </c>
      <c r="B17" s="19">
        <v>423</v>
      </c>
      <c r="C17" s="19">
        <v>0</v>
      </c>
      <c r="D17" s="19">
        <v>333</v>
      </c>
      <c r="E17" s="19">
        <v>90</v>
      </c>
      <c r="F17" s="19">
        <v>368</v>
      </c>
      <c r="G17" s="19">
        <v>0</v>
      </c>
      <c r="H17" s="65">
        <v>272</v>
      </c>
      <c r="I17" s="65">
        <v>96</v>
      </c>
      <c r="J17" s="61">
        <f t="shared" si="0"/>
        <v>-0.13002364066193853</v>
      </c>
      <c r="K17" s="61" t="str">
        <f t="shared" si="1"/>
        <v>-</v>
      </c>
      <c r="L17" s="61">
        <f t="shared" si="2"/>
        <v>-0.1831831831831832</v>
      </c>
      <c r="M17" s="61">
        <f t="shared" si="3"/>
        <v>0.06666666666666667</v>
      </c>
    </row>
    <row r="18" spans="1:13" ht="15" customHeight="1">
      <c r="A18" s="6" t="s">
        <v>14</v>
      </c>
      <c r="B18" s="19">
        <v>448</v>
      </c>
      <c r="C18" s="19">
        <v>3</v>
      </c>
      <c r="D18" s="19">
        <v>336</v>
      </c>
      <c r="E18" s="19">
        <v>109</v>
      </c>
      <c r="F18" s="19">
        <v>432</v>
      </c>
      <c r="G18" s="19">
        <v>0</v>
      </c>
      <c r="H18" s="65">
        <v>298</v>
      </c>
      <c r="I18" s="65">
        <v>134</v>
      </c>
      <c r="J18" s="61">
        <f t="shared" si="0"/>
        <v>-0.03571428571428571</v>
      </c>
      <c r="K18" s="61">
        <f t="shared" si="1"/>
        <v>-1</v>
      </c>
      <c r="L18" s="61">
        <f t="shared" si="2"/>
        <v>-0.1130952380952381</v>
      </c>
      <c r="M18" s="61">
        <f t="shared" si="3"/>
        <v>0.22935779816513763</v>
      </c>
    </row>
    <row r="19" spans="1:13" ht="15" customHeight="1">
      <c r="A19" s="6" t="s">
        <v>13</v>
      </c>
      <c r="B19" s="19">
        <v>1433</v>
      </c>
      <c r="C19" s="19">
        <v>47</v>
      </c>
      <c r="D19" s="19">
        <v>676</v>
      </c>
      <c r="E19" s="19">
        <v>710</v>
      </c>
      <c r="F19" s="19">
        <v>1380</v>
      </c>
      <c r="G19" s="19">
        <v>52</v>
      </c>
      <c r="H19" s="65">
        <v>700</v>
      </c>
      <c r="I19" s="65">
        <v>628</v>
      </c>
      <c r="J19" s="61">
        <f t="shared" si="0"/>
        <v>-0.03698534542916958</v>
      </c>
      <c r="K19" s="61">
        <f t="shared" si="1"/>
        <v>0.10638297872340426</v>
      </c>
      <c r="L19" s="61">
        <f t="shared" si="2"/>
        <v>0.03550295857988166</v>
      </c>
      <c r="M19" s="61">
        <f t="shared" si="3"/>
        <v>-0.11549295774647887</v>
      </c>
    </row>
    <row r="20" spans="1:13" ht="15" customHeight="1">
      <c r="A20" s="6" t="s">
        <v>47</v>
      </c>
      <c r="B20" s="19">
        <v>1190</v>
      </c>
      <c r="C20" s="19">
        <v>13</v>
      </c>
      <c r="D20" s="19">
        <v>1028</v>
      </c>
      <c r="E20" s="19">
        <v>149</v>
      </c>
      <c r="F20" s="19">
        <v>1238</v>
      </c>
      <c r="G20" s="19">
        <v>21</v>
      </c>
      <c r="H20" s="65">
        <v>1017</v>
      </c>
      <c r="I20" s="65">
        <v>200</v>
      </c>
      <c r="J20" s="61">
        <f t="shared" si="0"/>
        <v>0.040336134453781515</v>
      </c>
      <c r="K20" s="61">
        <f t="shared" si="1"/>
        <v>0.6153846153846154</v>
      </c>
      <c r="L20" s="61">
        <f t="shared" si="2"/>
        <v>-0.010700389105058366</v>
      </c>
      <c r="M20" s="61">
        <f t="shared" si="3"/>
        <v>0.3422818791946309</v>
      </c>
    </row>
    <row r="21" spans="1:13" ht="15" customHeight="1">
      <c r="A21" s="6" t="s">
        <v>12</v>
      </c>
      <c r="B21" s="19">
        <v>193</v>
      </c>
      <c r="C21" s="19">
        <v>0</v>
      </c>
      <c r="D21" s="19">
        <v>149</v>
      </c>
      <c r="E21" s="19">
        <v>44</v>
      </c>
      <c r="F21" s="19">
        <v>227</v>
      </c>
      <c r="G21" s="19">
        <v>0</v>
      </c>
      <c r="H21" s="65">
        <v>186</v>
      </c>
      <c r="I21" s="65">
        <v>41</v>
      </c>
      <c r="J21" s="61">
        <f t="shared" si="0"/>
        <v>0.17616580310880828</v>
      </c>
      <c r="K21" s="61" t="str">
        <f t="shared" si="1"/>
        <v>-</v>
      </c>
      <c r="L21" s="61">
        <f t="shared" si="2"/>
        <v>0.2483221476510067</v>
      </c>
      <c r="M21" s="61">
        <f t="shared" si="3"/>
        <v>-0.06818181818181818</v>
      </c>
    </row>
    <row r="22" spans="1:13" ht="15" customHeight="1">
      <c r="A22" s="6" t="s">
        <v>11</v>
      </c>
      <c r="B22" s="19">
        <v>477</v>
      </c>
      <c r="C22" s="19">
        <v>5</v>
      </c>
      <c r="D22" s="19">
        <v>309</v>
      </c>
      <c r="E22" s="19">
        <v>163</v>
      </c>
      <c r="F22" s="19">
        <v>482</v>
      </c>
      <c r="G22" s="19">
        <v>3</v>
      </c>
      <c r="H22" s="65">
        <v>303</v>
      </c>
      <c r="I22" s="65">
        <v>176</v>
      </c>
      <c r="J22" s="61">
        <f t="shared" si="0"/>
        <v>0.010482180293501049</v>
      </c>
      <c r="K22" s="61">
        <f t="shared" si="1"/>
        <v>-0.4</v>
      </c>
      <c r="L22" s="61">
        <f t="shared" si="2"/>
        <v>-0.019417475728155338</v>
      </c>
      <c r="M22" s="61">
        <f t="shared" si="3"/>
        <v>0.07975460122699386</v>
      </c>
    </row>
    <row r="23" spans="1:13" ht="15" customHeight="1">
      <c r="A23" s="6" t="s">
        <v>10</v>
      </c>
      <c r="B23" s="19">
        <v>1592</v>
      </c>
      <c r="C23" s="19">
        <v>19</v>
      </c>
      <c r="D23" s="19">
        <v>876</v>
      </c>
      <c r="E23" s="19">
        <v>697</v>
      </c>
      <c r="F23" s="19">
        <v>1432</v>
      </c>
      <c r="G23" s="19">
        <v>9</v>
      </c>
      <c r="H23" s="65">
        <v>780</v>
      </c>
      <c r="I23" s="65">
        <v>643</v>
      </c>
      <c r="J23" s="61">
        <f t="shared" si="0"/>
        <v>-0.10050251256281408</v>
      </c>
      <c r="K23" s="61">
        <f t="shared" si="1"/>
        <v>-0.5263157894736842</v>
      </c>
      <c r="L23" s="61">
        <f t="shared" si="2"/>
        <v>-0.1095890410958904</v>
      </c>
      <c r="M23" s="61">
        <f t="shared" si="3"/>
        <v>-0.07747489239598278</v>
      </c>
    </row>
    <row r="24" spans="1:13" ht="15" customHeight="1">
      <c r="A24" s="6" t="s">
        <v>9</v>
      </c>
      <c r="B24" s="19">
        <v>373</v>
      </c>
      <c r="C24" s="19">
        <v>62</v>
      </c>
      <c r="D24" s="19">
        <v>247</v>
      </c>
      <c r="E24" s="19">
        <v>64</v>
      </c>
      <c r="F24" s="19">
        <v>422</v>
      </c>
      <c r="G24" s="19">
        <v>83</v>
      </c>
      <c r="H24" s="65">
        <v>305</v>
      </c>
      <c r="I24" s="65">
        <v>34</v>
      </c>
      <c r="J24" s="61">
        <f t="shared" si="0"/>
        <v>0.13136729222520108</v>
      </c>
      <c r="K24" s="61">
        <f t="shared" si="1"/>
        <v>0.3387096774193548</v>
      </c>
      <c r="L24" s="61">
        <f t="shared" si="2"/>
        <v>0.23481781376518218</v>
      </c>
      <c r="M24" s="61">
        <f t="shared" si="3"/>
        <v>-0.46875</v>
      </c>
    </row>
    <row r="25" spans="1:13" ht="15" customHeight="1">
      <c r="A25" s="6" t="s">
        <v>8</v>
      </c>
      <c r="B25" s="19">
        <v>102</v>
      </c>
      <c r="C25" s="19">
        <v>0</v>
      </c>
      <c r="D25" s="19">
        <v>63</v>
      </c>
      <c r="E25" s="19">
        <v>39</v>
      </c>
      <c r="F25" s="19">
        <v>83</v>
      </c>
      <c r="G25" s="19">
        <v>0</v>
      </c>
      <c r="H25" s="65">
        <v>64</v>
      </c>
      <c r="I25" s="65">
        <v>19</v>
      </c>
      <c r="J25" s="61">
        <f t="shared" si="0"/>
        <v>-0.18627450980392157</v>
      </c>
      <c r="K25" s="61" t="str">
        <f t="shared" si="1"/>
        <v>-</v>
      </c>
      <c r="L25" s="61">
        <f t="shared" si="2"/>
        <v>0.015873015873015872</v>
      </c>
      <c r="M25" s="61">
        <f t="shared" si="3"/>
        <v>-0.5128205128205128</v>
      </c>
    </row>
    <row r="26" spans="1:13" ht="15" customHeight="1">
      <c r="A26" s="6" t="s">
        <v>7</v>
      </c>
      <c r="B26" s="19">
        <v>253</v>
      </c>
      <c r="C26" s="19">
        <v>18</v>
      </c>
      <c r="D26" s="19">
        <v>128</v>
      </c>
      <c r="E26" s="19">
        <v>107</v>
      </c>
      <c r="F26" s="19">
        <v>201</v>
      </c>
      <c r="G26" s="19">
        <v>10</v>
      </c>
      <c r="H26" s="65">
        <v>116</v>
      </c>
      <c r="I26" s="65">
        <v>75</v>
      </c>
      <c r="J26" s="61">
        <f t="shared" si="0"/>
        <v>-0.20553359683794467</v>
      </c>
      <c r="K26" s="61">
        <f t="shared" si="1"/>
        <v>-0.4444444444444444</v>
      </c>
      <c r="L26" s="61">
        <f t="shared" si="2"/>
        <v>-0.09375</v>
      </c>
      <c r="M26" s="61">
        <f t="shared" si="3"/>
        <v>-0.29906542056074764</v>
      </c>
    </row>
    <row r="27" spans="1:13" ht="15" customHeight="1">
      <c r="A27" s="6" t="s">
        <v>6</v>
      </c>
      <c r="B27" s="19">
        <v>85</v>
      </c>
      <c r="C27" s="19">
        <v>0</v>
      </c>
      <c r="D27" s="19">
        <v>72</v>
      </c>
      <c r="E27" s="19">
        <v>13</v>
      </c>
      <c r="F27" s="19">
        <v>73</v>
      </c>
      <c r="G27" s="19">
        <v>0</v>
      </c>
      <c r="H27" s="65">
        <v>62</v>
      </c>
      <c r="I27" s="65">
        <v>11</v>
      </c>
      <c r="J27" s="61">
        <f t="shared" si="0"/>
        <v>-0.1411764705882353</v>
      </c>
      <c r="K27" s="61" t="str">
        <f t="shared" si="1"/>
        <v>-</v>
      </c>
      <c r="L27" s="61">
        <f t="shared" si="2"/>
        <v>-0.1388888888888889</v>
      </c>
      <c r="M27" s="61">
        <f t="shared" si="3"/>
        <v>-0.15384615384615385</v>
      </c>
    </row>
    <row r="28" spans="1:13" ht="15" customHeight="1">
      <c r="A28" s="4" t="s">
        <v>5</v>
      </c>
      <c r="B28" s="20">
        <v>10252</v>
      </c>
      <c r="C28" s="20">
        <v>198</v>
      </c>
      <c r="D28" s="20">
        <v>6955</v>
      </c>
      <c r="E28" s="20">
        <v>3097</v>
      </c>
      <c r="F28" s="20">
        <v>9906</v>
      </c>
      <c r="G28" s="20">
        <v>188</v>
      </c>
      <c r="H28" s="66">
        <v>6714</v>
      </c>
      <c r="I28" s="66">
        <v>3004</v>
      </c>
      <c r="J28" s="62">
        <f t="shared" si="0"/>
        <v>-0.03374951229028482</v>
      </c>
      <c r="K28" s="62">
        <f t="shared" si="1"/>
        <v>-0.050505050505050504</v>
      </c>
      <c r="L28" s="62">
        <f t="shared" si="2"/>
        <v>-0.03465132997843278</v>
      </c>
      <c r="M28" s="62">
        <f t="shared" si="3"/>
        <v>-0.030029060381013883</v>
      </c>
    </row>
    <row r="31" spans="1:9" ht="56.25" customHeight="1">
      <c r="A31" s="100"/>
      <c r="B31" s="21" t="s">
        <v>119</v>
      </c>
      <c r="C31" s="21" t="s">
        <v>120</v>
      </c>
      <c r="D31" s="79" t="s">
        <v>119</v>
      </c>
      <c r="E31" s="79" t="s">
        <v>120</v>
      </c>
      <c r="F31" s="120" t="s">
        <v>121</v>
      </c>
      <c r="G31" s="121"/>
      <c r="H31" s="120" t="s">
        <v>122</v>
      </c>
      <c r="I31" s="121"/>
    </row>
    <row r="32" spans="1:9" ht="22.5">
      <c r="A32" s="102"/>
      <c r="B32" s="21" t="s">
        <v>42</v>
      </c>
      <c r="C32" s="21" t="s">
        <v>42</v>
      </c>
      <c r="D32" s="21" t="s">
        <v>43</v>
      </c>
      <c r="E32" s="21" t="s">
        <v>43</v>
      </c>
      <c r="F32" s="122"/>
      <c r="G32" s="123"/>
      <c r="H32" s="122"/>
      <c r="I32" s="123"/>
    </row>
    <row r="33" spans="1:9" ht="15" customHeight="1">
      <c r="A33" s="6" t="s">
        <v>20</v>
      </c>
      <c r="B33" s="61">
        <f>B11/'Evolución Denuncias'!B9</f>
        <v>0.26138571120224474</v>
      </c>
      <c r="C33" s="61">
        <f>F11/'Evolución Denuncias'!J9</f>
        <v>0.25338619094813347</v>
      </c>
      <c r="D33" s="61">
        <f>B11/'Evolución Víctimas'!B10</f>
        <v>0.2726249437190455</v>
      </c>
      <c r="E33" s="61">
        <f>F11/'Evolución Víctimas'!E10</f>
        <v>0.2615069894306171</v>
      </c>
      <c r="F33" s="115">
        <f>IF(B33=0,"-",(C33-B33)/B33)</f>
        <v>-0.030604275257883992</v>
      </c>
      <c r="G33" s="116"/>
      <c r="H33" s="115">
        <f>IF(D33=0,"-",(E33-D33)/D33)</f>
        <v>-0.04078113373179096</v>
      </c>
      <c r="I33" s="116"/>
    </row>
    <row r="34" spans="1:9" ht="15" customHeight="1">
      <c r="A34" s="6" t="s">
        <v>19</v>
      </c>
      <c r="B34" s="61">
        <f>B12/'Evolución Denuncias'!B10</f>
        <v>0.20412371134020618</v>
      </c>
      <c r="C34" s="61">
        <f>F12/'Evolución Denuncias'!J10</f>
        <v>0.15889628924833493</v>
      </c>
      <c r="D34" s="61">
        <f>B12/'Evolución Víctimas'!B11</f>
        <v>0.20412371134020618</v>
      </c>
      <c r="E34" s="61">
        <f>F12/'Evolución Víctimas'!E11</f>
        <v>0.1675025075225677</v>
      </c>
      <c r="F34" s="115">
        <f aca="true" t="shared" si="4" ref="F34:F50">IF(B34=0,"-",(C34-B34)/B34)</f>
        <v>-0.22156868398542987</v>
      </c>
      <c r="G34" s="116"/>
      <c r="H34" s="115">
        <f aca="true" t="shared" si="5" ref="H34:H50">IF(D34=0,"-",(E34-D34)/D34)</f>
        <v>-0.17940690759146122</v>
      </c>
      <c r="I34" s="116"/>
    </row>
    <row r="35" spans="1:9" ht="15" customHeight="1">
      <c r="A35" s="6" t="s">
        <v>18</v>
      </c>
      <c r="B35" s="61">
        <f>B13/'Evolución Denuncias'!B11</f>
        <v>0.32432432432432434</v>
      </c>
      <c r="C35" s="61">
        <f>F13/'Evolución Denuncias'!J11</f>
        <v>0.2883845126835781</v>
      </c>
      <c r="D35" s="61">
        <f>B13/'Evolución Víctimas'!B12</f>
        <v>0.3564356435643564</v>
      </c>
      <c r="E35" s="61">
        <f>F13/'Evolución Víctimas'!E12</f>
        <v>0.32727272727272727</v>
      </c>
      <c r="F35" s="115">
        <f t="shared" si="4"/>
        <v>-0.11081441922563418</v>
      </c>
      <c r="G35" s="116"/>
      <c r="H35" s="115">
        <f t="shared" si="5"/>
        <v>-0.08181818181818178</v>
      </c>
      <c r="I35" s="116"/>
    </row>
    <row r="36" spans="1:9" ht="15" customHeight="1">
      <c r="A36" s="6" t="s">
        <v>46</v>
      </c>
      <c r="B36" s="61">
        <f>B14/'Evolución Denuncias'!B12</f>
        <v>0.1776978417266187</v>
      </c>
      <c r="C36" s="61">
        <f>F14/'Evolución Denuncias'!J12</f>
        <v>0.17094017094017094</v>
      </c>
      <c r="D36" s="61">
        <f>B14/'Evolución Víctimas'!B13</f>
        <v>0.16325181758096496</v>
      </c>
      <c r="E36" s="61">
        <f>F14/'Evolución Víctimas'!E13</f>
        <v>0.1485482781904119</v>
      </c>
      <c r="F36" s="115">
        <f t="shared" si="4"/>
        <v>-0.03802899754316756</v>
      </c>
      <c r="G36" s="116"/>
      <c r="H36" s="115">
        <f t="shared" si="5"/>
        <v>-0.09006661982958221</v>
      </c>
      <c r="I36" s="116"/>
    </row>
    <row r="37" spans="1:9" ht="15" customHeight="1">
      <c r="A37" s="6" t="s">
        <v>17</v>
      </c>
      <c r="B37" s="61">
        <f>B15/'Evolución Denuncias'!B13</f>
        <v>0.2432179607109448</v>
      </c>
      <c r="C37" s="61">
        <f>F15/'Evolución Denuncias'!J13</f>
        <v>0.28400597907324365</v>
      </c>
      <c r="D37" s="61">
        <f>B15/'Evolución Víctimas'!B14</f>
        <v>0.23996308260267651</v>
      </c>
      <c r="E37" s="61">
        <f>F15/'Evolución Víctimas'!E14</f>
        <v>0.286144578313253</v>
      </c>
      <c r="F37" s="115">
        <f t="shared" si="4"/>
        <v>0.1677015062665287</v>
      </c>
      <c r="G37" s="116"/>
      <c r="H37" s="115">
        <f t="shared" si="5"/>
        <v>0.19245250231696015</v>
      </c>
      <c r="I37" s="116"/>
    </row>
    <row r="38" spans="1:9" ht="15" customHeight="1">
      <c r="A38" s="6" t="s">
        <v>16</v>
      </c>
      <c r="B38" s="61">
        <f>B16/'Evolución Denuncias'!B14</f>
        <v>0.17057569296375266</v>
      </c>
      <c r="C38" s="61">
        <f>F16/'Evolución Denuncias'!J14</f>
        <v>0.22169811320754718</v>
      </c>
      <c r="D38" s="61">
        <f>B16/'Evolución Víctimas'!B15</f>
        <v>0.24096385542168675</v>
      </c>
      <c r="E38" s="61">
        <f>F16/'Evolución Víctimas'!E15</f>
        <v>0.22065727699530516</v>
      </c>
      <c r="F38" s="115">
        <f t="shared" si="4"/>
        <v>0.29970518867924534</v>
      </c>
      <c r="G38" s="116"/>
      <c r="H38" s="115">
        <f t="shared" si="5"/>
        <v>-0.0842723004694836</v>
      </c>
      <c r="I38" s="116"/>
    </row>
    <row r="39" spans="1:9" ht="15" customHeight="1">
      <c r="A39" s="6" t="s">
        <v>15</v>
      </c>
      <c r="B39" s="61">
        <f>B17/'Evolución Denuncias'!B15</f>
        <v>0.3045356371490281</v>
      </c>
      <c r="C39" s="61">
        <f>F17/'Evolución Denuncias'!J15</f>
        <v>0.28242517267843437</v>
      </c>
      <c r="D39" s="61">
        <f>B17/'Evolución Víctimas'!B16</f>
        <v>0.3185240963855422</v>
      </c>
      <c r="E39" s="61">
        <f>F17/'Evolución Víctimas'!E16</f>
        <v>0.2936951316839585</v>
      </c>
      <c r="F39" s="115">
        <f t="shared" si="4"/>
        <v>-0.07260386560202053</v>
      </c>
      <c r="G39" s="116"/>
      <c r="H39" s="115">
        <f t="shared" si="5"/>
        <v>-0.07795003575343531</v>
      </c>
      <c r="I39" s="116"/>
    </row>
    <row r="40" spans="1:9" ht="15" customHeight="1">
      <c r="A40" s="6" t="s">
        <v>14</v>
      </c>
      <c r="B40" s="61">
        <f>B18/'Evolución Denuncias'!B16</f>
        <v>0.34728682170542635</v>
      </c>
      <c r="C40" s="61">
        <f>F18/'Evolución Denuncias'!J16</f>
        <v>0.3257918552036199</v>
      </c>
      <c r="D40" s="61">
        <f>B18/'Evolución Víctimas'!B17</f>
        <v>0.3598393574297189</v>
      </c>
      <c r="E40" s="61">
        <f>F18/'Evolución Víctimas'!E17</f>
        <v>0.33462432223082883</v>
      </c>
      <c r="F40" s="115">
        <f t="shared" si="4"/>
        <v>-0.06189398836457656</v>
      </c>
      <c r="G40" s="116"/>
      <c r="H40" s="115">
        <f t="shared" si="5"/>
        <v>-0.07007303308620119</v>
      </c>
      <c r="I40" s="116"/>
    </row>
    <row r="41" spans="1:9" ht="15" customHeight="1">
      <c r="A41" s="6" t="s">
        <v>13</v>
      </c>
      <c r="B41" s="61">
        <f>B19/'Evolución Denuncias'!B17</f>
        <v>0.24185654008438817</v>
      </c>
      <c r="C41" s="61">
        <f>F19/'Evolución Denuncias'!J17</f>
        <v>0.235937767139682</v>
      </c>
      <c r="D41" s="61">
        <f>B19/'Evolución Víctimas'!B18</f>
        <v>0.2553456878118318</v>
      </c>
      <c r="E41" s="61">
        <f>F19/'Evolución Víctimas'!E18</f>
        <v>0.25210084033613445</v>
      </c>
      <c r="F41" s="115">
        <f t="shared" si="4"/>
        <v>-0.02447224682301746</v>
      </c>
      <c r="G41" s="116"/>
      <c r="H41" s="115">
        <f t="shared" si="5"/>
        <v>-0.012707665061837832</v>
      </c>
      <c r="I41" s="116"/>
    </row>
    <row r="42" spans="1:9" ht="15" customHeight="1">
      <c r="A42" s="6" t="s">
        <v>47</v>
      </c>
      <c r="B42" s="61">
        <f>B20/'Evolución Denuncias'!B18</f>
        <v>0.20778767242884583</v>
      </c>
      <c r="C42" s="61">
        <f>F20/'Evolución Denuncias'!J18</f>
        <v>0.21534179857366498</v>
      </c>
      <c r="D42" s="61">
        <f>B20/'Evolución Víctimas'!B19</f>
        <v>0.22284644194756553</v>
      </c>
      <c r="E42" s="61">
        <f>F20/'Evolución Víctimas'!E19</f>
        <v>0.2223419540229885</v>
      </c>
      <c r="F42" s="115">
        <f t="shared" si="4"/>
        <v>0.03635502557258763</v>
      </c>
      <c r="G42" s="116"/>
      <c r="H42" s="115">
        <f t="shared" si="5"/>
        <v>-0.002263836569110343</v>
      </c>
      <c r="I42" s="116"/>
    </row>
    <row r="43" spans="1:9" ht="15" customHeight="1">
      <c r="A43" s="6" t="s">
        <v>12</v>
      </c>
      <c r="B43" s="61">
        <f>B21/'Evolución Denuncias'!B19</f>
        <v>0.25906040268456376</v>
      </c>
      <c r="C43" s="61">
        <f>F21/'Evolución Denuncias'!J19</f>
        <v>0.364951768488746</v>
      </c>
      <c r="D43" s="61">
        <f>B21/'Evolución Víctimas'!B20</f>
        <v>0.27221438645980256</v>
      </c>
      <c r="E43" s="61">
        <f>F21/'Evolución Víctimas'!E20</f>
        <v>0.3808724832214765</v>
      </c>
      <c r="F43" s="115">
        <f t="shared" si="4"/>
        <v>0.4087516452026724</v>
      </c>
      <c r="G43" s="116"/>
      <c r="H43" s="115">
        <f t="shared" si="5"/>
        <v>0.39916368188614926</v>
      </c>
      <c r="I43" s="116"/>
    </row>
    <row r="44" spans="1:9" ht="15" customHeight="1">
      <c r="A44" s="6" t="s">
        <v>11</v>
      </c>
      <c r="B44" s="61">
        <f>B22/'Evolución Denuncias'!B20</f>
        <v>0.2679775280898876</v>
      </c>
      <c r="C44" s="61">
        <f>F22/'Evolución Denuncias'!J20</f>
        <v>0.27942028985507245</v>
      </c>
      <c r="D44" s="61">
        <f>B22/'Evolución Víctimas'!B21</f>
        <v>0.29085365853658535</v>
      </c>
      <c r="E44" s="61">
        <f>F22/'Evolución Víctimas'!E21</f>
        <v>0.29919304779639977</v>
      </c>
      <c r="F44" s="115">
        <f t="shared" si="4"/>
        <v>0.042700452708656175</v>
      </c>
      <c r="G44" s="116"/>
      <c r="H44" s="115">
        <f t="shared" si="5"/>
        <v>0.02867211401697202</v>
      </c>
      <c r="I44" s="116"/>
    </row>
    <row r="45" spans="1:9" ht="15" customHeight="1">
      <c r="A45" s="6" t="s">
        <v>10</v>
      </c>
      <c r="B45" s="61">
        <f>B23/'Evolución Denuncias'!B21</f>
        <v>0.23166472642607683</v>
      </c>
      <c r="C45" s="61">
        <f>F23/'Evolución Denuncias'!J21</f>
        <v>0.21379516273514482</v>
      </c>
      <c r="D45" s="61">
        <f>B23/'Evolución Víctimas'!B22</f>
        <v>0.24949067544272058</v>
      </c>
      <c r="E45" s="61">
        <f>F23/'Evolución Víctimas'!E22</f>
        <v>0.22375</v>
      </c>
      <c r="F45" s="115">
        <f t="shared" si="4"/>
        <v>-0.07713545331914873</v>
      </c>
      <c r="G45" s="116"/>
      <c r="H45" s="115">
        <f t="shared" si="5"/>
        <v>-0.1031728957286432</v>
      </c>
      <c r="I45" s="116"/>
    </row>
    <row r="46" spans="1:9" ht="15" customHeight="1">
      <c r="A46" s="6" t="s">
        <v>9</v>
      </c>
      <c r="B46" s="61">
        <f>B24/'Evolución Denuncias'!B22</f>
        <v>0.18594217347956132</v>
      </c>
      <c r="C46" s="61">
        <f>F24/'Evolución Denuncias'!J22</f>
        <v>0.19933868682097308</v>
      </c>
      <c r="D46" s="61">
        <f>B24/'Evolución Víctimas'!B23</f>
        <v>0.23254364089775562</v>
      </c>
      <c r="E46" s="61">
        <f>F24/'Evolución Víctimas'!E23</f>
        <v>0.2681067344345616</v>
      </c>
      <c r="F46" s="115">
        <f t="shared" si="4"/>
        <v>0.07204666424362463</v>
      </c>
      <c r="G46" s="116"/>
      <c r="H46" s="115">
        <f t="shared" si="5"/>
        <v>0.1529308365496966</v>
      </c>
      <c r="I46" s="116"/>
    </row>
    <row r="47" spans="1:9" ht="15" customHeight="1">
      <c r="A47" s="6" t="s">
        <v>8</v>
      </c>
      <c r="B47" s="61">
        <f>B25/'Evolución Denuncias'!B23</f>
        <v>0.18181818181818182</v>
      </c>
      <c r="C47" s="61">
        <f>F25/'Evolución Denuncias'!J23</f>
        <v>0.1824175824175824</v>
      </c>
      <c r="D47" s="61">
        <f>B25/'Evolución Víctimas'!B24</f>
        <v>0.18853974121996303</v>
      </c>
      <c r="E47" s="61">
        <f>F25/'Evolución Víctimas'!E24</f>
        <v>0.1824175824175824</v>
      </c>
      <c r="F47" s="115">
        <f t="shared" si="4"/>
        <v>0.0032967032967032156</v>
      </c>
      <c r="G47" s="116"/>
      <c r="H47" s="115">
        <f t="shared" si="5"/>
        <v>-0.03247145011850899</v>
      </c>
      <c r="I47" s="116"/>
    </row>
    <row r="48" spans="1:9" ht="15" customHeight="1">
      <c r="A48" s="6" t="s">
        <v>7</v>
      </c>
      <c r="B48" s="61">
        <f>B26/'Evolución Denuncias'!B24</f>
        <v>0.19536679536679535</v>
      </c>
      <c r="C48" s="61">
        <f>F26/'Evolución Denuncias'!J24</f>
        <v>0.14046121593291405</v>
      </c>
      <c r="D48" s="61">
        <f>B26/'Evolución Víctimas'!B25</f>
        <v>0.1955177743431221</v>
      </c>
      <c r="E48" s="61">
        <f>F26/'Evolución Víctimas'!E25</f>
        <v>0.1384297520661157</v>
      </c>
      <c r="F48" s="115">
        <f t="shared" si="4"/>
        <v>-0.2810384401852818</v>
      </c>
      <c r="G48" s="116"/>
      <c r="H48" s="115">
        <f t="shared" si="5"/>
        <v>-0.29198379773298916</v>
      </c>
      <c r="I48" s="116"/>
    </row>
    <row r="49" spans="1:9" ht="15" customHeight="1">
      <c r="A49" s="6" t="s">
        <v>6</v>
      </c>
      <c r="B49" s="61">
        <f>B27/'Evolución Denuncias'!B25</f>
        <v>0.425</v>
      </c>
      <c r="C49" s="61">
        <f>F27/'Evolución Denuncias'!J25</f>
        <v>0.35960591133004927</v>
      </c>
      <c r="D49" s="61">
        <f>B27/'Evolución Víctimas'!B26</f>
        <v>0.425</v>
      </c>
      <c r="E49" s="61">
        <f>F27/'Evolución Víctimas'!E26</f>
        <v>0.35960591133004927</v>
      </c>
      <c r="F49" s="115">
        <f t="shared" si="4"/>
        <v>-0.15386844392929583</v>
      </c>
      <c r="G49" s="116"/>
      <c r="H49" s="115">
        <f t="shared" si="5"/>
        <v>-0.15386844392929583</v>
      </c>
      <c r="I49" s="116"/>
    </row>
    <row r="50" spans="1:9" ht="15" customHeight="1">
      <c r="A50" s="4" t="s">
        <v>5</v>
      </c>
      <c r="B50" s="62">
        <f>B28/'Evolución Denuncias'!B26</f>
        <v>0.24015554358265595</v>
      </c>
      <c r="C50" s="62">
        <f>F28/'Evolución Denuncias'!J26</f>
        <v>0.23542552938660075</v>
      </c>
      <c r="D50" s="62">
        <f>B28/'Evolución Víctimas'!B27</f>
        <v>0.25397611851558244</v>
      </c>
      <c r="E50" s="62">
        <f>F28/'Evolución Víctimas'!E27</f>
        <v>0.24622191290515014</v>
      </c>
      <c r="F50" s="117">
        <f t="shared" si="4"/>
        <v>-0.019695627781447584</v>
      </c>
      <c r="G50" s="118"/>
      <c r="H50" s="117">
        <f t="shared" si="5"/>
        <v>-0.030531239140724763</v>
      </c>
      <c r="I50" s="118"/>
    </row>
  </sheetData>
  <sheetProtection/>
  <mergeCells count="48">
    <mergeCell ref="F35:G35"/>
    <mergeCell ref="H35:I35"/>
    <mergeCell ref="F36:G36"/>
    <mergeCell ref="H36:I36"/>
    <mergeCell ref="A9:A10"/>
    <mergeCell ref="E2:L2"/>
    <mergeCell ref="B9:E9"/>
    <mergeCell ref="F9:I9"/>
    <mergeCell ref="J9:M9"/>
    <mergeCell ref="B1:Q1"/>
    <mergeCell ref="A6:C6"/>
    <mergeCell ref="F31:G32"/>
    <mergeCell ref="H31:I32"/>
    <mergeCell ref="F33:G33"/>
    <mergeCell ref="F34:G34"/>
    <mergeCell ref="H34:I34"/>
    <mergeCell ref="A31:A32"/>
    <mergeCell ref="A1:A3"/>
    <mergeCell ref="D3:E3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H48:I48"/>
    <mergeCell ref="F43:G43"/>
    <mergeCell ref="H43:I43"/>
    <mergeCell ref="F44:G44"/>
    <mergeCell ref="H44:I44"/>
    <mergeCell ref="F45:G45"/>
    <mergeCell ref="H45:I45"/>
    <mergeCell ref="F49:G49"/>
    <mergeCell ref="H49:I49"/>
    <mergeCell ref="F50:G50"/>
    <mergeCell ref="H50:I50"/>
    <mergeCell ref="H33:I33"/>
    <mergeCell ref="F46:G46"/>
    <mergeCell ref="H46:I46"/>
    <mergeCell ref="F47:G47"/>
    <mergeCell ref="H47:I47"/>
    <mergeCell ref="F48:G48"/>
  </mergeCells>
  <hyperlinks>
    <hyperlink ref="D3:E3" location="Indice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P32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1.7109375" style="22" bestFit="1" customWidth="1"/>
    <col min="2" max="3" width="14.7109375" style="23" bestFit="1" customWidth="1"/>
    <col min="4" max="4" width="15.57421875" style="23" customWidth="1"/>
    <col min="5" max="6" width="13.421875" style="23" bestFit="1" customWidth="1"/>
    <col min="7" max="7" width="9.421875" style="23" bestFit="1" customWidth="1"/>
    <col min="8" max="9" width="13.00390625" style="23" bestFit="1" customWidth="1"/>
    <col min="10" max="10" width="10.421875" style="23" bestFit="1" customWidth="1"/>
    <col min="11" max="11" width="12.28125" style="23" bestFit="1" customWidth="1"/>
    <col min="12" max="12" width="11.421875" style="22" customWidth="1"/>
    <col min="13" max="14" width="13.140625" style="22" customWidth="1"/>
    <col min="15" max="16" width="12.57421875" style="22" customWidth="1"/>
    <col min="17" max="16384" width="11.421875" style="22" customWidth="1"/>
  </cols>
  <sheetData>
    <row r="1" spans="1:11" ht="15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ht="12.75" customHeight="1">
      <c r="A2" s="108" t="s">
        <v>117</v>
      </c>
    </row>
    <row r="3" spans="1:8" ht="27.75" customHeight="1">
      <c r="A3" s="108"/>
      <c r="G3" s="81" t="s">
        <v>113</v>
      </c>
      <c r="H3" s="82"/>
    </row>
    <row r="4" ht="12.75" customHeight="1">
      <c r="A4" s="108"/>
    </row>
    <row r="5" ht="12.75" customHeight="1"/>
    <row r="6" ht="12.75" customHeight="1"/>
    <row r="10" spans="1:3" ht="15">
      <c r="A10" s="95" t="s">
        <v>108</v>
      </c>
      <c r="B10" s="95"/>
      <c r="C10" s="95"/>
    </row>
    <row r="11" spans="1:11" s="31" customFormat="1" ht="15">
      <c r="A11" s="70"/>
      <c r="B11" s="70"/>
      <c r="C11" s="70"/>
      <c r="D11" s="23"/>
      <c r="E11" s="23"/>
      <c r="F11" s="23"/>
      <c r="G11" s="23"/>
      <c r="H11" s="23"/>
      <c r="I11" s="23"/>
      <c r="J11" s="23"/>
      <c r="K11" s="23"/>
    </row>
    <row r="12" spans="1:16" ht="15" customHeight="1">
      <c r="A12" s="100"/>
      <c r="B12" s="134" t="s">
        <v>114</v>
      </c>
      <c r="C12" s="129"/>
      <c r="D12" s="129"/>
      <c r="E12" s="129"/>
      <c r="F12" s="130"/>
      <c r="G12" s="134" t="s">
        <v>115</v>
      </c>
      <c r="H12" s="129"/>
      <c r="I12" s="129"/>
      <c r="J12" s="129"/>
      <c r="K12" s="130"/>
      <c r="L12" s="128" t="s">
        <v>116</v>
      </c>
      <c r="M12" s="129"/>
      <c r="N12" s="129"/>
      <c r="O12" s="129"/>
      <c r="P12" s="130"/>
    </row>
    <row r="13" spans="1:16" ht="12.75" customHeight="1">
      <c r="A13" s="101"/>
      <c r="B13" s="131"/>
      <c r="C13" s="132"/>
      <c r="D13" s="132"/>
      <c r="E13" s="132"/>
      <c r="F13" s="133"/>
      <c r="G13" s="131"/>
      <c r="H13" s="132"/>
      <c r="I13" s="132"/>
      <c r="J13" s="132"/>
      <c r="K13" s="133"/>
      <c r="L13" s="131"/>
      <c r="M13" s="132"/>
      <c r="N13" s="132"/>
      <c r="O13" s="132"/>
      <c r="P13" s="133"/>
    </row>
    <row r="14" spans="1:16" ht="25.5">
      <c r="A14" s="102"/>
      <c r="B14" s="56" t="s">
        <v>110</v>
      </c>
      <c r="C14" s="28" t="s">
        <v>48</v>
      </c>
      <c r="D14" s="28" t="s">
        <v>49</v>
      </c>
      <c r="E14" s="28" t="s">
        <v>50</v>
      </c>
      <c r="F14" s="28" t="s">
        <v>2</v>
      </c>
      <c r="G14" s="27" t="s">
        <v>45</v>
      </c>
      <c r="H14" s="28" t="s">
        <v>0</v>
      </c>
      <c r="I14" s="28" t="s">
        <v>1</v>
      </c>
      <c r="J14" s="28" t="s">
        <v>51</v>
      </c>
      <c r="K14" s="28" t="s">
        <v>52</v>
      </c>
      <c r="L14" s="56" t="s">
        <v>110</v>
      </c>
      <c r="M14" s="43" t="s">
        <v>48</v>
      </c>
      <c r="N14" s="43" t="s">
        <v>49</v>
      </c>
      <c r="O14" s="43" t="s">
        <v>50</v>
      </c>
      <c r="P14" s="43" t="s">
        <v>2</v>
      </c>
    </row>
    <row r="15" spans="1:16" ht="12.75" customHeight="1">
      <c r="A15" s="6" t="s">
        <v>20</v>
      </c>
      <c r="B15" s="25">
        <v>1198</v>
      </c>
      <c r="C15" s="25">
        <v>779</v>
      </c>
      <c r="D15" s="25">
        <v>164</v>
      </c>
      <c r="E15" s="25">
        <v>232</v>
      </c>
      <c r="F15" s="25">
        <v>23</v>
      </c>
      <c r="G15" s="25">
        <v>1212</v>
      </c>
      <c r="H15" s="25">
        <v>799</v>
      </c>
      <c r="I15" s="25">
        <v>198</v>
      </c>
      <c r="J15" s="25">
        <v>192</v>
      </c>
      <c r="K15" s="25">
        <v>23</v>
      </c>
      <c r="L15" s="68">
        <f>IF(B15=0,"-",(G15-B15)/B15)</f>
        <v>0.011686143572621035</v>
      </c>
      <c r="M15" s="68">
        <f>IF(C15=0,"-",(H15-C15)/C15)</f>
        <v>0.025673940949935817</v>
      </c>
      <c r="N15" s="68">
        <f>IF(D15=0,"-",(I15-D15)/D15)</f>
        <v>0.2073170731707317</v>
      </c>
      <c r="O15" s="68">
        <f>IF(E15=0,"-",(J15-E15)/E15)</f>
        <v>-0.1724137931034483</v>
      </c>
      <c r="P15" s="68">
        <f>IF(F15=0,"-",(K15-F15)/F15)</f>
        <v>0</v>
      </c>
    </row>
    <row r="16" spans="1:16" ht="12.75" customHeight="1">
      <c r="A16" s="6" t="s">
        <v>19</v>
      </c>
      <c r="B16" s="25">
        <v>117</v>
      </c>
      <c r="C16" s="25">
        <v>62</v>
      </c>
      <c r="D16" s="25">
        <v>33</v>
      </c>
      <c r="E16" s="25">
        <v>17</v>
      </c>
      <c r="F16" s="25">
        <v>5</v>
      </c>
      <c r="G16" s="25">
        <v>135</v>
      </c>
      <c r="H16" s="25">
        <v>72</v>
      </c>
      <c r="I16" s="25">
        <v>39</v>
      </c>
      <c r="J16" s="25">
        <v>18</v>
      </c>
      <c r="K16" s="25">
        <v>6</v>
      </c>
      <c r="L16" s="68">
        <f aca="true" t="shared" si="0" ref="L16:L32">IF(B16=0,"-",(G16-B16)/B16)</f>
        <v>0.15384615384615385</v>
      </c>
      <c r="M16" s="68">
        <f aca="true" t="shared" si="1" ref="M16:M32">IF(C16=0,"-",(H16-C16)/C16)</f>
        <v>0.16129032258064516</v>
      </c>
      <c r="N16" s="68">
        <f aca="true" t="shared" si="2" ref="N16:N32">IF(D16=0,"-",(I16-D16)/D16)</f>
        <v>0.18181818181818182</v>
      </c>
      <c r="O16" s="68">
        <f aca="true" t="shared" si="3" ref="O16:O32">IF(E16=0,"-",(J16-E16)/E16)</f>
        <v>0.058823529411764705</v>
      </c>
      <c r="P16" s="68">
        <f aca="true" t="shared" si="4" ref="P16:P32">IF(F16=0,"-",(K16-F16)/F16)</f>
        <v>0.2</v>
      </c>
    </row>
    <row r="17" spans="1:16" ht="12.75">
      <c r="A17" s="6" t="s">
        <v>18</v>
      </c>
      <c r="B17" s="25">
        <v>122</v>
      </c>
      <c r="C17" s="25">
        <v>94</v>
      </c>
      <c r="D17" s="25">
        <v>19</v>
      </c>
      <c r="E17" s="25">
        <v>9</v>
      </c>
      <c r="F17" s="25">
        <v>0</v>
      </c>
      <c r="G17" s="25">
        <v>110</v>
      </c>
      <c r="H17" s="25">
        <v>87</v>
      </c>
      <c r="I17" s="25">
        <v>13</v>
      </c>
      <c r="J17" s="25">
        <v>10</v>
      </c>
      <c r="K17" s="25">
        <v>0</v>
      </c>
      <c r="L17" s="68">
        <f t="shared" si="0"/>
        <v>-0.09836065573770492</v>
      </c>
      <c r="M17" s="68">
        <f t="shared" si="1"/>
        <v>-0.07446808510638298</v>
      </c>
      <c r="N17" s="68">
        <f t="shared" si="2"/>
        <v>-0.3157894736842105</v>
      </c>
      <c r="O17" s="68">
        <f t="shared" si="3"/>
        <v>0.1111111111111111</v>
      </c>
      <c r="P17" s="68" t="str">
        <f t="shared" si="4"/>
        <v>-</v>
      </c>
    </row>
    <row r="18" spans="1:16" ht="12.75">
      <c r="A18" s="6" t="s">
        <v>46</v>
      </c>
      <c r="B18" s="25">
        <v>235</v>
      </c>
      <c r="C18" s="25">
        <v>128</v>
      </c>
      <c r="D18" s="25">
        <v>90</v>
      </c>
      <c r="E18" s="25">
        <v>13</v>
      </c>
      <c r="F18" s="25">
        <v>4</v>
      </c>
      <c r="G18" s="25">
        <v>212</v>
      </c>
      <c r="H18" s="25">
        <v>119</v>
      </c>
      <c r="I18" s="25">
        <v>84</v>
      </c>
      <c r="J18" s="25">
        <v>7</v>
      </c>
      <c r="K18" s="25">
        <v>2</v>
      </c>
      <c r="L18" s="68">
        <f t="shared" si="0"/>
        <v>-0.09787234042553192</v>
      </c>
      <c r="M18" s="68">
        <f t="shared" si="1"/>
        <v>-0.0703125</v>
      </c>
      <c r="N18" s="68">
        <f t="shared" si="2"/>
        <v>-0.06666666666666667</v>
      </c>
      <c r="O18" s="68">
        <f t="shared" si="3"/>
        <v>-0.46153846153846156</v>
      </c>
      <c r="P18" s="68">
        <f t="shared" si="4"/>
        <v>-0.5</v>
      </c>
    </row>
    <row r="19" spans="1:16" ht="12.75">
      <c r="A19" s="6" t="s">
        <v>17</v>
      </c>
      <c r="B19" s="25">
        <v>570</v>
      </c>
      <c r="C19" s="25">
        <v>372</v>
      </c>
      <c r="D19" s="25">
        <v>118</v>
      </c>
      <c r="E19" s="25">
        <v>72</v>
      </c>
      <c r="F19" s="25">
        <v>8</v>
      </c>
      <c r="G19" s="25">
        <v>617</v>
      </c>
      <c r="H19" s="25">
        <v>417</v>
      </c>
      <c r="I19" s="25">
        <v>105</v>
      </c>
      <c r="J19" s="25">
        <v>79</v>
      </c>
      <c r="K19" s="25">
        <v>16</v>
      </c>
      <c r="L19" s="68">
        <f t="shared" si="0"/>
        <v>0.0824561403508772</v>
      </c>
      <c r="M19" s="68">
        <f t="shared" si="1"/>
        <v>0.12096774193548387</v>
      </c>
      <c r="N19" s="68">
        <f t="shared" si="2"/>
        <v>-0.11016949152542373</v>
      </c>
      <c r="O19" s="68">
        <f t="shared" si="3"/>
        <v>0.09722222222222222</v>
      </c>
      <c r="P19" s="68">
        <f t="shared" si="4"/>
        <v>1</v>
      </c>
    </row>
    <row r="20" spans="1:16" ht="12.75">
      <c r="A20" s="6" t="s">
        <v>16</v>
      </c>
      <c r="B20" s="25">
        <v>44</v>
      </c>
      <c r="C20" s="25">
        <v>26</v>
      </c>
      <c r="D20" s="25">
        <v>8</v>
      </c>
      <c r="E20" s="25">
        <v>8</v>
      </c>
      <c r="F20" s="25">
        <v>2</v>
      </c>
      <c r="G20" s="25">
        <v>63</v>
      </c>
      <c r="H20" s="25">
        <v>49</v>
      </c>
      <c r="I20" s="25">
        <v>12</v>
      </c>
      <c r="J20" s="25">
        <v>2</v>
      </c>
      <c r="K20" s="25">
        <v>0</v>
      </c>
      <c r="L20" s="68">
        <f t="shared" si="0"/>
        <v>0.4318181818181818</v>
      </c>
      <c r="M20" s="68">
        <f t="shared" si="1"/>
        <v>0.8846153846153846</v>
      </c>
      <c r="N20" s="68">
        <f t="shared" si="2"/>
        <v>0.5</v>
      </c>
      <c r="O20" s="68">
        <f t="shared" si="3"/>
        <v>-0.75</v>
      </c>
      <c r="P20" s="68">
        <f t="shared" si="4"/>
        <v>-1</v>
      </c>
    </row>
    <row r="21" spans="1:16" ht="12.75">
      <c r="A21" s="6" t="s">
        <v>15</v>
      </c>
      <c r="B21" s="25">
        <v>179</v>
      </c>
      <c r="C21" s="25">
        <v>121</v>
      </c>
      <c r="D21" s="25">
        <v>28</v>
      </c>
      <c r="E21" s="25">
        <v>28</v>
      </c>
      <c r="F21" s="25">
        <v>2</v>
      </c>
      <c r="G21" s="25">
        <v>174</v>
      </c>
      <c r="H21" s="25">
        <v>113</v>
      </c>
      <c r="I21" s="25">
        <v>23</v>
      </c>
      <c r="J21" s="25">
        <v>35</v>
      </c>
      <c r="K21" s="25">
        <v>3</v>
      </c>
      <c r="L21" s="68">
        <f t="shared" si="0"/>
        <v>-0.027932960893854747</v>
      </c>
      <c r="M21" s="68">
        <f t="shared" si="1"/>
        <v>-0.06611570247933884</v>
      </c>
      <c r="N21" s="68">
        <f t="shared" si="2"/>
        <v>-0.17857142857142858</v>
      </c>
      <c r="O21" s="68">
        <f t="shared" si="3"/>
        <v>0.25</v>
      </c>
      <c r="P21" s="68">
        <f t="shared" si="4"/>
        <v>0.5</v>
      </c>
    </row>
    <row r="22" spans="1:16" ht="12.75">
      <c r="A22" s="6" t="s">
        <v>14</v>
      </c>
      <c r="B22" s="25">
        <v>240</v>
      </c>
      <c r="C22" s="25">
        <v>152</v>
      </c>
      <c r="D22" s="25">
        <v>46</v>
      </c>
      <c r="E22" s="25">
        <v>35</v>
      </c>
      <c r="F22" s="25">
        <v>7</v>
      </c>
      <c r="G22" s="25">
        <v>242</v>
      </c>
      <c r="H22" s="25">
        <v>145</v>
      </c>
      <c r="I22" s="25">
        <v>47</v>
      </c>
      <c r="J22" s="25">
        <v>43</v>
      </c>
      <c r="K22" s="25">
        <v>7</v>
      </c>
      <c r="L22" s="68">
        <f t="shared" si="0"/>
        <v>0.008333333333333333</v>
      </c>
      <c r="M22" s="68">
        <f t="shared" si="1"/>
        <v>-0.046052631578947366</v>
      </c>
      <c r="N22" s="68">
        <f t="shared" si="2"/>
        <v>0.021739130434782608</v>
      </c>
      <c r="O22" s="68">
        <f t="shared" si="3"/>
        <v>0.22857142857142856</v>
      </c>
      <c r="P22" s="68">
        <f t="shared" si="4"/>
        <v>0</v>
      </c>
    </row>
    <row r="23" spans="1:16" ht="12.75">
      <c r="A23" s="6" t="s">
        <v>13</v>
      </c>
      <c r="B23" s="25">
        <v>503</v>
      </c>
      <c r="C23" s="25">
        <v>264</v>
      </c>
      <c r="D23" s="25">
        <v>108</v>
      </c>
      <c r="E23" s="25">
        <v>108</v>
      </c>
      <c r="F23" s="25">
        <v>23</v>
      </c>
      <c r="G23" s="25">
        <v>523</v>
      </c>
      <c r="H23" s="25">
        <v>269</v>
      </c>
      <c r="I23" s="25">
        <v>181</v>
      </c>
      <c r="J23" s="25">
        <v>52</v>
      </c>
      <c r="K23" s="25">
        <v>21</v>
      </c>
      <c r="L23" s="68">
        <f t="shared" si="0"/>
        <v>0.039761431411530816</v>
      </c>
      <c r="M23" s="68">
        <f t="shared" si="1"/>
        <v>0.01893939393939394</v>
      </c>
      <c r="N23" s="68">
        <f t="shared" si="2"/>
        <v>0.6759259259259259</v>
      </c>
      <c r="O23" s="68">
        <f t="shared" si="3"/>
        <v>-0.5185185185185185</v>
      </c>
      <c r="P23" s="68">
        <f t="shared" si="4"/>
        <v>-0.08695652173913043</v>
      </c>
    </row>
    <row r="24" spans="1:16" ht="12.75">
      <c r="A24" s="6" t="s">
        <v>47</v>
      </c>
      <c r="B24" s="25">
        <v>763</v>
      </c>
      <c r="C24" s="25">
        <v>435</v>
      </c>
      <c r="D24" s="25">
        <v>234</v>
      </c>
      <c r="E24" s="25">
        <v>68</v>
      </c>
      <c r="F24" s="25">
        <v>26</v>
      </c>
      <c r="G24" s="25">
        <v>830</v>
      </c>
      <c r="H24" s="25">
        <v>475</v>
      </c>
      <c r="I24" s="25">
        <v>222</v>
      </c>
      <c r="J24" s="25">
        <v>104</v>
      </c>
      <c r="K24" s="25">
        <v>29</v>
      </c>
      <c r="L24" s="68">
        <f t="shared" si="0"/>
        <v>0.08781127129750983</v>
      </c>
      <c r="M24" s="68">
        <f t="shared" si="1"/>
        <v>0.09195402298850575</v>
      </c>
      <c r="N24" s="68">
        <f t="shared" si="2"/>
        <v>-0.05128205128205128</v>
      </c>
      <c r="O24" s="68">
        <f t="shared" si="3"/>
        <v>0.5294117647058824</v>
      </c>
      <c r="P24" s="68">
        <f t="shared" si="4"/>
        <v>0.11538461538461539</v>
      </c>
    </row>
    <row r="25" spans="1:16" ht="12.75">
      <c r="A25" s="6" t="s">
        <v>12</v>
      </c>
      <c r="B25" s="25">
        <v>123</v>
      </c>
      <c r="C25" s="25">
        <v>102</v>
      </c>
      <c r="D25" s="25">
        <v>7</v>
      </c>
      <c r="E25" s="25">
        <v>13</v>
      </c>
      <c r="F25" s="25">
        <v>1</v>
      </c>
      <c r="G25" s="25">
        <v>120</v>
      </c>
      <c r="H25" s="25">
        <v>102</v>
      </c>
      <c r="I25" s="25">
        <v>7</v>
      </c>
      <c r="J25" s="25">
        <v>11</v>
      </c>
      <c r="K25" s="25">
        <v>0</v>
      </c>
      <c r="L25" s="68">
        <f t="shared" si="0"/>
        <v>-0.024390243902439025</v>
      </c>
      <c r="M25" s="68">
        <f t="shared" si="1"/>
        <v>0</v>
      </c>
      <c r="N25" s="68">
        <f t="shared" si="2"/>
        <v>0</v>
      </c>
      <c r="O25" s="68">
        <f t="shared" si="3"/>
        <v>-0.15384615384615385</v>
      </c>
      <c r="P25" s="68">
        <f t="shared" si="4"/>
        <v>-1</v>
      </c>
    </row>
    <row r="26" spans="1:16" ht="12.75">
      <c r="A26" s="6" t="s">
        <v>11</v>
      </c>
      <c r="B26" s="25">
        <v>200</v>
      </c>
      <c r="C26" s="25">
        <v>139</v>
      </c>
      <c r="D26" s="25">
        <v>15</v>
      </c>
      <c r="E26" s="25">
        <v>38</v>
      </c>
      <c r="F26" s="25">
        <v>8</v>
      </c>
      <c r="G26" s="25">
        <v>160</v>
      </c>
      <c r="H26" s="25">
        <v>109</v>
      </c>
      <c r="I26" s="25">
        <v>32</v>
      </c>
      <c r="J26" s="25">
        <v>18</v>
      </c>
      <c r="K26" s="25">
        <v>1</v>
      </c>
      <c r="L26" s="68">
        <f t="shared" si="0"/>
        <v>-0.2</v>
      </c>
      <c r="M26" s="68">
        <f t="shared" si="1"/>
        <v>-0.2158273381294964</v>
      </c>
      <c r="N26" s="68">
        <f t="shared" si="2"/>
        <v>1.1333333333333333</v>
      </c>
      <c r="O26" s="68">
        <f t="shared" si="3"/>
        <v>-0.5263157894736842</v>
      </c>
      <c r="P26" s="68">
        <f t="shared" si="4"/>
        <v>-0.875</v>
      </c>
    </row>
    <row r="27" spans="1:16" ht="12.75">
      <c r="A27" s="6" t="s">
        <v>10</v>
      </c>
      <c r="B27" s="25">
        <v>323</v>
      </c>
      <c r="C27" s="25">
        <v>148</v>
      </c>
      <c r="D27" s="25">
        <v>86</v>
      </c>
      <c r="E27" s="25">
        <v>70</v>
      </c>
      <c r="F27" s="25">
        <v>19</v>
      </c>
      <c r="G27" s="25">
        <v>304</v>
      </c>
      <c r="H27" s="25">
        <v>145</v>
      </c>
      <c r="I27" s="25">
        <v>79</v>
      </c>
      <c r="J27" s="25">
        <v>57</v>
      </c>
      <c r="K27" s="25">
        <v>23</v>
      </c>
      <c r="L27" s="68">
        <f t="shared" si="0"/>
        <v>-0.058823529411764705</v>
      </c>
      <c r="M27" s="68">
        <f t="shared" si="1"/>
        <v>-0.02027027027027027</v>
      </c>
      <c r="N27" s="68">
        <f t="shared" si="2"/>
        <v>-0.08139534883720931</v>
      </c>
      <c r="O27" s="68">
        <f t="shared" si="3"/>
        <v>-0.18571428571428572</v>
      </c>
      <c r="P27" s="68">
        <f t="shared" si="4"/>
        <v>0.21052631578947367</v>
      </c>
    </row>
    <row r="28" spans="1:16" ht="12.75">
      <c r="A28" s="6" t="s">
        <v>9</v>
      </c>
      <c r="B28" s="25">
        <v>312</v>
      </c>
      <c r="C28" s="25">
        <v>187</v>
      </c>
      <c r="D28" s="25">
        <v>111</v>
      </c>
      <c r="E28" s="25">
        <v>12</v>
      </c>
      <c r="F28" s="25">
        <v>2</v>
      </c>
      <c r="G28" s="25">
        <v>306</v>
      </c>
      <c r="H28" s="25">
        <v>183</v>
      </c>
      <c r="I28" s="25">
        <v>107</v>
      </c>
      <c r="J28" s="25">
        <v>12</v>
      </c>
      <c r="K28" s="25">
        <v>4</v>
      </c>
      <c r="L28" s="68">
        <f t="shared" si="0"/>
        <v>-0.019230769230769232</v>
      </c>
      <c r="M28" s="68">
        <f t="shared" si="1"/>
        <v>-0.0213903743315508</v>
      </c>
      <c r="N28" s="68">
        <f t="shared" si="2"/>
        <v>-0.036036036036036036</v>
      </c>
      <c r="O28" s="68">
        <f t="shared" si="3"/>
        <v>0</v>
      </c>
      <c r="P28" s="68">
        <f t="shared" si="4"/>
        <v>1</v>
      </c>
    </row>
    <row r="29" spans="1:16" ht="12.75">
      <c r="A29" s="6" t="s">
        <v>8</v>
      </c>
      <c r="B29" s="25">
        <v>56</v>
      </c>
      <c r="C29" s="25">
        <v>36</v>
      </c>
      <c r="D29" s="25">
        <v>14</v>
      </c>
      <c r="E29" s="25">
        <v>5</v>
      </c>
      <c r="F29" s="25">
        <v>1</v>
      </c>
      <c r="G29" s="25">
        <v>46</v>
      </c>
      <c r="H29" s="25">
        <v>23</v>
      </c>
      <c r="I29" s="25">
        <v>19</v>
      </c>
      <c r="J29" s="25">
        <v>2</v>
      </c>
      <c r="K29" s="25">
        <v>2</v>
      </c>
      <c r="L29" s="68">
        <f t="shared" si="0"/>
        <v>-0.17857142857142858</v>
      </c>
      <c r="M29" s="68">
        <f t="shared" si="1"/>
        <v>-0.3611111111111111</v>
      </c>
      <c r="N29" s="68">
        <f t="shared" si="2"/>
        <v>0.35714285714285715</v>
      </c>
      <c r="O29" s="68">
        <f t="shared" si="3"/>
        <v>-0.6</v>
      </c>
      <c r="P29" s="68">
        <f t="shared" si="4"/>
        <v>1</v>
      </c>
    </row>
    <row r="30" spans="1:16" ht="12.75">
      <c r="A30" s="6" t="s">
        <v>7</v>
      </c>
      <c r="B30" s="25">
        <v>261</v>
      </c>
      <c r="C30" s="25">
        <v>155</v>
      </c>
      <c r="D30" s="25">
        <v>87</v>
      </c>
      <c r="E30" s="25">
        <v>17</v>
      </c>
      <c r="F30" s="25">
        <v>2</v>
      </c>
      <c r="G30" s="25">
        <v>267</v>
      </c>
      <c r="H30" s="25">
        <v>174</v>
      </c>
      <c r="I30" s="25">
        <v>74</v>
      </c>
      <c r="J30" s="25">
        <v>13</v>
      </c>
      <c r="K30" s="25">
        <v>6</v>
      </c>
      <c r="L30" s="68">
        <f t="shared" si="0"/>
        <v>0.022988505747126436</v>
      </c>
      <c r="M30" s="68">
        <f t="shared" si="1"/>
        <v>0.12258064516129032</v>
      </c>
      <c r="N30" s="68">
        <f t="shared" si="2"/>
        <v>-0.14942528735632185</v>
      </c>
      <c r="O30" s="68">
        <f t="shared" si="3"/>
        <v>-0.23529411764705882</v>
      </c>
      <c r="P30" s="68">
        <f t="shared" si="4"/>
        <v>2</v>
      </c>
    </row>
    <row r="31" spans="1:16" ht="12.75">
      <c r="A31" s="6" t="s">
        <v>6</v>
      </c>
      <c r="B31" s="25">
        <v>43</v>
      </c>
      <c r="C31" s="25">
        <v>26</v>
      </c>
      <c r="D31" s="25">
        <v>14</v>
      </c>
      <c r="E31" s="25">
        <v>3</v>
      </c>
      <c r="F31" s="25">
        <v>0</v>
      </c>
      <c r="G31" s="25">
        <v>41</v>
      </c>
      <c r="H31" s="25">
        <v>22</v>
      </c>
      <c r="I31" s="25">
        <v>14</v>
      </c>
      <c r="J31" s="25">
        <v>3</v>
      </c>
      <c r="K31" s="25">
        <v>2</v>
      </c>
      <c r="L31" s="68">
        <f t="shared" si="0"/>
        <v>-0.046511627906976744</v>
      </c>
      <c r="M31" s="68">
        <f t="shared" si="1"/>
        <v>-0.15384615384615385</v>
      </c>
      <c r="N31" s="68">
        <f t="shared" si="2"/>
        <v>0</v>
      </c>
      <c r="O31" s="68">
        <f t="shared" si="3"/>
        <v>0</v>
      </c>
      <c r="P31" s="68" t="str">
        <f t="shared" si="4"/>
        <v>-</v>
      </c>
    </row>
    <row r="32" spans="1:16" ht="12.75">
      <c r="A32" s="4" t="s">
        <v>5</v>
      </c>
      <c r="B32" s="26">
        <v>5289</v>
      </c>
      <c r="C32" s="26">
        <v>3226</v>
      </c>
      <c r="D32" s="26">
        <v>1182</v>
      </c>
      <c r="E32" s="26">
        <v>748</v>
      </c>
      <c r="F32" s="26">
        <v>133</v>
      </c>
      <c r="G32" s="26">
        <v>5362</v>
      </c>
      <c r="H32" s="26">
        <v>3303</v>
      </c>
      <c r="I32" s="26">
        <v>1256</v>
      </c>
      <c r="J32" s="26">
        <v>658</v>
      </c>
      <c r="K32" s="26">
        <v>145</v>
      </c>
      <c r="L32" s="69">
        <f t="shared" si="0"/>
        <v>0.01380223104556627</v>
      </c>
      <c r="M32" s="69">
        <f t="shared" si="1"/>
        <v>0.023868567885926846</v>
      </c>
      <c r="N32" s="69">
        <f t="shared" si="2"/>
        <v>0.06260575296108291</v>
      </c>
      <c r="O32" s="69">
        <f t="shared" si="3"/>
        <v>-0.12032085561497326</v>
      </c>
      <c r="P32" s="69">
        <f t="shared" si="4"/>
        <v>0.09022556390977443</v>
      </c>
    </row>
  </sheetData>
  <sheetProtection/>
  <mergeCells count="8">
    <mergeCell ref="L12:P13"/>
    <mergeCell ref="A1:K1"/>
    <mergeCell ref="A2:A4"/>
    <mergeCell ref="A12:A14"/>
    <mergeCell ref="B12:F13"/>
    <mergeCell ref="G12:K13"/>
    <mergeCell ref="A10:C10"/>
    <mergeCell ref="G3:H3"/>
  </mergeCells>
  <hyperlinks>
    <hyperlink ref="G3:H3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2:P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140625" style="31" bestFit="1" customWidth="1"/>
    <col min="2" max="2" width="16.57421875" style="31" bestFit="1" customWidth="1"/>
    <col min="3" max="3" width="14.57421875" style="31" bestFit="1" customWidth="1"/>
    <col min="4" max="4" width="16.57421875" style="31" customWidth="1"/>
    <col min="5" max="5" width="14.28125" style="31" bestFit="1" customWidth="1"/>
    <col min="6" max="6" width="16.57421875" style="31" customWidth="1"/>
    <col min="7" max="7" width="14.57421875" style="31" bestFit="1" customWidth="1"/>
    <col min="8" max="8" width="16.57421875" style="31" customWidth="1"/>
    <col min="9" max="9" width="14.28125" style="31" bestFit="1" customWidth="1"/>
    <col min="10" max="10" width="16.57421875" style="31" customWidth="1"/>
    <col min="11" max="11" width="14.57421875" style="31" bestFit="1" customWidth="1"/>
    <col min="12" max="12" width="16.57421875" style="31" customWidth="1"/>
    <col min="13" max="13" width="14.28125" style="31" bestFit="1" customWidth="1"/>
    <col min="14" max="14" width="13.00390625" style="31" bestFit="1" customWidth="1"/>
    <col min="15" max="15" width="10.421875" style="31" bestFit="1" customWidth="1"/>
    <col min="16" max="16" width="12.28125" style="31" bestFit="1" customWidth="1"/>
    <col min="17" max="16384" width="11.421875" style="31" customWidth="1"/>
  </cols>
  <sheetData>
    <row r="2" spans="1:7" ht="27.75" customHeight="1">
      <c r="A2" s="108" t="s">
        <v>117</v>
      </c>
      <c r="F2" s="81" t="s">
        <v>113</v>
      </c>
      <c r="G2" s="82"/>
    </row>
    <row r="3" ht="12.75" customHeight="1">
      <c r="A3" s="108"/>
    </row>
    <row r="4" ht="12.75" customHeight="1">
      <c r="A4" s="108"/>
    </row>
    <row r="6" spans="1:3" ht="15">
      <c r="A6" s="95" t="s">
        <v>108</v>
      </c>
      <c r="B6" s="95"/>
      <c r="C6" s="95"/>
    </row>
    <row r="7" spans="2:16" ht="15">
      <c r="B7" s="95" t="s">
        <v>75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ht="24" customHeight="1">
      <c r="A8" s="100"/>
      <c r="B8" s="136" t="s">
        <v>114</v>
      </c>
      <c r="C8" s="136"/>
      <c r="D8" s="136"/>
      <c r="E8" s="136"/>
      <c r="F8" s="136"/>
      <c r="G8" s="136" t="s">
        <v>115</v>
      </c>
      <c r="H8" s="136"/>
      <c r="I8" s="136"/>
      <c r="J8" s="136"/>
      <c r="K8" s="136"/>
      <c r="L8" s="135" t="s">
        <v>116</v>
      </c>
      <c r="M8" s="136"/>
      <c r="N8" s="136"/>
      <c r="O8" s="136"/>
      <c r="P8" s="136"/>
    </row>
    <row r="9" spans="1:16" ht="25.5">
      <c r="A9" s="102"/>
      <c r="B9" s="27" t="s">
        <v>32</v>
      </c>
      <c r="C9" s="28" t="s">
        <v>59</v>
      </c>
      <c r="D9" s="28" t="s">
        <v>60</v>
      </c>
      <c r="E9" s="28" t="s">
        <v>50</v>
      </c>
      <c r="F9" s="28" t="s">
        <v>61</v>
      </c>
      <c r="G9" s="27" t="s">
        <v>32</v>
      </c>
      <c r="H9" s="28" t="s">
        <v>59</v>
      </c>
      <c r="I9" s="28" t="s">
        <v>60</v>
      </c>
      <c r="J9" s="28" t="s">
        <v>50</v>
      </c>
      <c r="K9" s="28" t="s">
        <v>61</v>
      </c>
      <c r="L9" s="27" t="s">
        <v>32</v>
      </c>
      <c r="M9" s="28" t="s">
        <v>59</v>
      </c>
      <c r="N9" s="28" t="s">
        <v>60</v>
      </c>
      <c r="O9" s="28" t="s">
        <v>50</v>
      </c>
      <c r="P9" s="28" t="s">
        <v>61</v>
      </c>
    </row>
    <row r="10" spans="1:16" ht="12.75">
      <c r="A10" s="6" t="s">
        <v>20</v>
      </c>
      <c r="B10" s="47">
        <v>1933</v>
      </c>
      <c r="C10" s="47">
        <v>760</v>
      </c>
      <c r="D10" s="47">
        <v>181</v>
      </c>
      <c r="E10" s="47">
        <v>797</v>
      </c>
      <c r="F10" s="47">
        <v>195</v>
      </c>
      <c r="G10" s="47">
        <v>1916</v>
      </c>
      <c r="H10" s="47">
        <v>768</v>
      </c>
      <c r="I10" s="47">
        <v>168</v>
      </c>
      <c r="J10" s="47">
        <v>795</v>
      </c>
      <c r="K10" s="47">
        <v>185</v>
      </c>
      <c r="L10" s="68">
        <f>IF(B10=0,"-",(G10-B10)/B10)</f>
        <v>-0.008794619762027936</v>
      </c>
      <c r="M10" s="68">
        <f>IF(C10=0,"-",(H10-C10)/C10)</f>
        <v>0.010526315789473684</v>
      </c>
      <c r="N10" s="68">
        <f>IF(D10=0,"-",(I10-D10)/D10)</f>
        <v>-0.0718232044198895</v>
      </c>
      <c r="O10" s="68">
        <f>IF(E10=0,"-",(J10-E10)/E10)</f>
        <v>-0.002509410288582183</v>
      </c>
      <c r="P10" s="68">
        <f>IF(F10=0,"-",(K10-F10)/F10)</f>
        <v>-0.05128205128205128</v>
      </c>
    </row>
    <row r="11" spans="1:16" ht="12.75">
      <c r="A11" s="6" t="s">
        <v>19</v>
      </c>
      <c r="B11" s="47">
        <v>228</v>
      </c>
      <c r="C11" s="47">
        <v>73</v>
      </c>
      <c r="D11" s="47">
        <v>58</v>
      </c>
      <c r="E11" s="47">
        <v>65</v>
      </c>
      <c r="F11" s="47">
        <v>32</v>
      </c>
      <c r="G11" s="47">
        <v>242</v>
      </c>
      <c r="H11" s="47">
        <v>96</v>
      </c>
      <c r="I11" s="47">
        <v>35</v>
      </c>
      <c r="J11" s="47">
        <v>87</v>
      </c>
      <c r="K11" s="47">
        <v>24</v>
      </c>
      <c r="L11" s="68">
        <f aca="true" t="shared" si="0" ref="L11:L27">IF(B11=0,"-",(G11-B11)/B11)</f>
        <v>0.06140350877192982</v>
      </c>
      <c r="M11" s="68">
        <f aca="true" t="shared" si="1" ref="M11:M27">IF(C11=0,"-",(H11-C11)/C11)</f>
        <v>0.3150684931506849</v>
      </c>
      <c r="N11" s="68">
        <f aca="true" t="shared" si="2" ref="N11:N27">IF(D11=0,"-",(I11-D11)/D11)</f>
        <v>-0.39655172413793105</v>
      </c>
      <c r="O11" s="68">
        <f aca="true" t="shared" si="3" ref="O11:O27">IF(E11=0,"-",(J11-E11)/E11)</f>
        <v>0.3384615384615385</v>
      </c>
      <c r="P11" s="68">
        <f aca="true" t="shared" si="4" ref="P11:P27">IF(F11=0,"-",(K11-F11)/F11)</f>
        <v>-0.25</v>
      </c>
    </row>
    <row r="12" spans="1:16" ht="12.75">
      <c r="A12" s="6" t="s">
        <v>18</v>
      </c>
      <c r="B12" s="47">
        <v>162</v>
      </c>
      <c r="C12" s="47">
        <v>102</v>
      </c>
      <c r="D12" s="47">
        <v>8</v>
      </c>
      <c r="E12" s="47">
        <v>45</v>
      </c>
      <c r="F12" s="47">
        <v>7</v>
      </c>
      <c r="G12" s="47">
        <v>167</v>
      </c>
      <c r="H12" s="47">
        <v>94</v>
      </c>
      <c r="I12" s="47">
        <v>11</v>
      </c>
      <c r="J12" s="47">
        <v>57</v>
      </c>
      <c r="K12" s="47">
        <v>5</v>
      </c>
      <c r="L12" s="68">
        <f t="shared" si="0"/>
        <v>0.030864197530864196</v>
      </c>
      <c r="M12" s="68">
        <f t="shared" si="1"/>
        <v>-0.0784313725490196</v>
      </c>
      <c r="N12" s="68">
        <f t="shared" si="2"/>
        <v>0.375</v>
      </c>
      <c r="O12" s="68">
        <f t="shared" si="3"/>
        <v>0.26666666666666666</v>
      </c>
      <c r="P12" s="68">
        <f t="shared" si="4"/>
        <v>-0.2857142857142857</v>
      </c>
    </row>
    <row r="13" spans="1:16" ht="12.75">
      <c r="A13" s="6" t="s">
        <v>46</v>
      </c>
      <c r="B13" s="47">
        <v>233</v>
      </c>
      <c r="C13" s="47">
        <v>96</v>
      </c>
      <c r="D13" s="47">
        <v>73</v>
      </c>
      <c r="E13" s="47">
        <v>40</v>
      </c>
      <c r="F13" s="47">
        <v>24</v>
      </c>
      <c r="G13" s="47">
        <v>203</v>
      </c>
      <c r="H13" s="47">
        <v>92</v>
      </c>
      <c r="I13" s="47">
        <v>48</v>
      </c>
      <c r="J13" s="47">
        <v>41</v>
      </c>
      <c r="K13" s="47">
        <v>22</v>
      </c>
      <c r="L13" s="68">
        <f t="shared" si="0"/>
        <v>-0.12875536480686695</v>
      </c>
      <c r="M13" s="68">
        <f t="shared" si="1"/>
        <v>-0.041666666666666664</v>
      </c>
      <c r="N13" s="68">
        <f t="shared" si="2"/>
        <v>-0.3424657534246575</v>
      </c>
      <c r="O13" s="68">
        <f t="shared" si="3"/>
        <v>0.025</v>
      </c>
      <c r="P13" s="68">
        <f t="shared" si="4"/>
        <v>-0.08333333333333333</v>
      </c>
    </row>
    <row r="14" spans="1:16" ht="12.75">
      <c r="A14" s="6" t="s">
        <v>17</v>
      </c>
      <c r="B14" s="47">
        <v>216</v>
      </c>
      <c r="C14" s="47">
        <v>110</v>
      </c>
      <c r="D14" s="47">
        <v>15</v>
      </c>
      <c r="E14" s="47">
        <v>71</v>
      </c>
      <c r="F14" s="47">
        <v>20</v>
      </c>
      <c r="G14" s="47">
        <v>253</v>
      </c>
      <c r="H14" s="47">
        <v>120</v>
      </c>
      <c r="I14" s="47">
        <v>29</v>
      </c>
      <c r="J14" s="47">
        <v>85</v>
      </c>
      <c r="K14" s="47">
        <v>19</v>
      </c>
      <c r="L14" s="68">
        <f t="shared" si="0"/>
        <v>0.1712962962962963</v>
      </c>
      <c r="M14" s="68">
        <f t="shared" si="1"/>
        <v>0.09090909090909091</v>
      </c>
      <c r="N14" s="68">
        <f t="shared" si="2"/>
        <v>0.9333333333333333</v>
      </c>
      <c r="O14" s="68">
        <f t="shared" si="3"/>
        <v>0.19718309859154928</v>
      </c>
      <c r="P14" s="68">
        <f t="shared" si="4"/>
        <v>-0.05</v>
      </c>
    </row>
    <row r="15" spans="1:16" ht="12.75">
      <c r="A15" s="6" t="s">
        <v>16</v>
      </c>
      <c r="B15" s="47">
        <v>93</v>
      </c>
      <c r="C15" s="47">
        <v>53</v>
      </c>
      <c r="D15" s="47">
        <v>6</v>
      </c>
      <c r="E15" s="47">
        <v>28</v>
      </c>
      <c r="F15" s="47">
        <v>6</v>
      </c>
      <c r="G15" s="47">
        <v>96</v>
      </c>
      <c r="H15" s="47">
        <v>46</v>
      </c>
      <c r="I15" s="47">
        <v>18</v>
      </c>
      <c r="J15" s="47">
        <v>25</v>
      </c>
      <c r="K15" s="47">
        <v>7</v>
      </c>
      <c r="L15" s="68">
        <f t="shared" si="0"/>
        <v>0.03225806451612903</v>
      </c>
      <c r="M15" s="68">
        <f t="shared" si="1"/>
        <v>-0.1320754716981132</v>
      </c>
      <c r="N15" s="68">
        <f t="shared" si="2"/>
        <v>2</v>
      </c>
      <c r="O15" s="68">
        <f t="shared" si="3"/>
        <v>-0.10714285714285714</v>
      </c>
      <c r="P15" s="68">
        <f t="shared" si="4"/>
        <v>0.16666666666666666</v>
      </c>
    </row>
    <row r="16" spans="1:16" ht="12.75">
      <c r="A16" s="6" t="s">
        <v>15</v>
      </c>
      <c r="B16" s="47">
        <v>292</v>
      </c>
      <c r="C16" s="47">
        <v>139</v>
      </c>
      <c r="D16" s="47">
        <v>62</v>
      </c>
      <c r="E16" s="47">
        <v>69</v>
      </c>
      <c r="F16" s="47">
        <v>22</v>
      </c>
      <c r="G16" s="47">
        <v>320</v>
      </c>
      <c r="H16" s="47">
        <v>161</v>
      </c>
      <c r="I16" s="47">
        <v>38</v>
      </c>
      <c r="J16" s="47">
        <v>84</v>
      </c>
      <c r="K16" s="47">
        <v>37</v>
      </c>
      <c r="L16" s="68">
        <f t="shared" si="0"/>
        <v>0.0958904109589041</v>
      </c>
      <c r="M16" s="68">
        <f t="shared" si="1"/>
        <v>0.15827338129496402</v>
      </c>
      <c r="N16" s="68">
        <f t="shared" si="2"/>
        <v>-0.3870967741935484</v>
      </c>
      <c r="O16" s="68">
        <f t="shared" si="3"/>
        <v>0.21739130434782608</v>
      </c>
      <c r="P16" s="68">
        <f t="shared" si="4"/>
        <v>0.6818181818181818</v>
      </c>
    </row>
    <row r="17" spans="1:16" ht="12.75">
      <c r="A17" s="6" t="s">
        <v>14</v>
      </c>
      <c r="B17" s="47">
        <v>302</v>
      </c>
      <c r="C17" s="47">
        <v>102</v>
      </c>
      <c r="D17" s="47">
        <v>57</v>
      </c>
      <c r="E17" s="47">
        <v>91</v>
      </c>
      <c r="F17" s="47">
        <v>52</v>
      </c>
      <c r="G17" s="47">
        <v>341</v>
      </c>
      <c r="H17" s="47">
        <v>137</v>
      </c>
      <c r="I17" s="47">
        <v>62</v>
      </c>
      <c r="J17" s="47">
        <v>99</v>
      </c>
      <c r="K17" s="47">
        <v>43</v>
      </c>
      <c r="L17" s="68">
        <f t="shared" si="0"/>
        <v>0.1291390728476821</v>
      </c>
      <c r="M17" s="68">
        <f t="shared" si="1"/>
        <v>0.3431372549019608</v>
      </c>
      <c r="N17" s="68">
        <f t="shared" si="2"/>
        <v>0.08771929824561403</v>
      </c>
      <c r="O17" s="68">
        <f t="shared" si="3"/>
        <v>0.08791208791208792</v>
      </c>
      <c r="P17" s="68">
        <f t="shared" si="4"/>
        <v>-0.17307692307692307</v>
      </c>
    </row>
    <row r="18" spans="1:16" ht="12.75">
      <c r="A18" s="6" t="s">
        <v>13</v>
      </c>
      <c r="B18" s="47">
        <v>1320</v>
      </c>
      <c r="C18" s="47">
        <v>372</v>
      </c>
      <c r="D18" s="47">
        <v>206</v>
      </c>
      <c r="E18" s="47">
        <v>534</v>
      </c>
      <c r="F18" s="47">
        <v>208</v>
      </c>
      <c r="G18" s="47">
        <v>1331</v>
      </c>
      <c r="H18" s="47">
        <v>382</v>
      </c>
      <c r="I18" s="47">
        <v>238</v>
      </c>
      <c r="J18" s="47">
        <v>455</v>
      </c>
      <c r="K18" s="47">
        <v>256</v>
      </c>
      <c r="L18" s="68">
        <f t="shared" si="0"/>
        <v>0.008333333333333333</v>
      </c>
      <c r="M18" s="68">
        <f t="shared" si="1"/>
        <v>0.026881720430107527</v>
      </c>
      <c r="N18" s="68">
        <f t="shared" si="2"/>
        <v>0.1553398058252427</v>
      </c>
      <c r="O18" s="68">
        <f t="shared" si="3"/>
        <v>-0.14794007490636704</v>
      </c>
      <c r="P18" s="68">
        <f t="shared" si="4"/>
        <v>0.23076923076923078</v>
      </c>
    </row>
    <row r="19" spans="1:16" ht="12.75">
      <c r="A19" s="6" t="s">
        <v>47</v>
      </c>
      <c r="B19" s="47">
        <v>998</v>
      </c>
      <c r="C19" s="47">
        <v>468</v>
      </c>
      <c r="D19" s="47">
        <v>164</v>
      </c>
      <c r="E19" s="47">
        <v>269</v>
      </c>
      <c r="F19" s="47">
        <v>97</v>
      </c>
      <c r="G19" s="47">
        <v>880</v>
      </c>
      <c r="H19" s="47">
        <v>413</v>
      </c>
      <c r="I19" s="47">
        <v>173</v>
      </c>
      <c r="J19" s="47">
        <v>202</v>
      </c>
      <c r="K19" s="47">
        <v>92</v>
      </c>
      <c r="L19" s="68">
        <f t="shared" si="0"/>
        <v>-0.11823647294589178</v>
      </c>
      <c r="M19" s="68">
        <f t="shared" si="1"/>
        <v>-0.11752136752136752</v>
      </c>
      <c r="N19" s="68">
        <f t="shared" si="2"/>
        <v>0.054878048780487805</v>
      </c>
      <c r="O19" s="68">
        <f t="shared" si="3"/>
        <v>-0.24907063197026022</v>
      </c>
      <c r="P19" s="68">
        <f t="shared" si="4"/>
        <v>-0.05154639175257732</v>
      </c>
    </row>
    <row r="20" spans="1:16" ht="12.75">
      <c r="A20" s="6" t="s">
        <v>12</v>
      </c>
      <c r="B20" s="47">
        <v>126</v>
      </c>
      <c r="C20" s="47">
        <v>91</v>
      </c>
      <c r="D20" s="47">
        <v>11</v>
      </c>
      <c r="E20" s="47">
        <v>23</v>
      </c>
      <c r="F20" s="47">
        <v>1</v>
      </c>
      <c r="G20" s="47">
        <v>118</v>
      </c>
      <c r="H20" s="47">
        <v>82</v>
      </c>
      <c r="I20" s="47">
        <v>7</v>
      </c>
      <c r="J20" s="47">
        <v>25</v>
      </c>
      <c r="K20" s="47">
        <v>4</v>
      </c>
      <c r="L20" s="68">
        <f t="shared" si="0"/>
        <v>-0.06349206349206349</v>
      </c>
      <c r="M20" s="68">
        <f t="shared" si="1"/>
        <v>-0.0989010989010989</v>
      </c>
      <c r="N20" s="68">
        <f t="shared" si="2"/>
        <v>-0.36363636363636365</v>
      </c>
      <c r="O20" s="68">
        <f t="shared" si="3"/>
        <v>0.08695652173913043</v>
      </c>
      <c r="P20" s="68">
        <f t="shared" si="4"/>
        <v>3</v>
      </c>
    </row>
    <row r="21" spans="1:16" ht="12.75">
      <c r="A21" s="6" t="s">
        <v>11</v>
      </c>
      <c r="B21" s="47">
        <v>283</v>
      </c>
      <c r="C21" s="47">
        <v>175</v>
      </c>
      <c r="D21" s="47">
        <v>26</v>
      </c>
      <c r="E21" s="47">
        <v>69</v>
      </c>
      <c r="F21" s="47">
        <v>13</v>
      </c>
      <c r="G21" s="47">
        <v>312</v>
      </c>
      <c r="H21" s="47">
        <v>186</v>
      </c>
      <c r="I21" s="47">
        <v>36</v>
      </c>
      <c r="J21" s="47">
        <v>73</v>
      </c>
      <c r="K21" s="47">
        <v>17</v>
      </c>
      <c r="L21" s="68">
        <f t="shared" si="0"/>
        <v>0.10247349823321555</v>
      </c>
      <c r="M21" s="68">
        <f t="shared" si="1"/>
        <v>0.06285714285714286</v>
      </c>
      <c r="N21" s="68">
        <f t="shared" si="2"/>
        <v>0.38461538461538464</v>
      </c>
      <c r="O21" s="68">
        <f t="shared" si="3"/>
        <v>0.057971014492753624</v>
      </c>
      <c r="P21" s="68">
        <f t="shared" si="4"/>
        <v>0.3076923076923077</v>
      </c>
    </row>
    <row r="22" spans="1:16" ht="12.75">
      <c r="A22" s="6" t="s">
        <v>10</v>
      </c>
      <c r="B22" s="47">
        <v>1269</v>
      </c>
      <c r="C22" s="47">
        <v>388</v>
      </c>
      <c r="D22" s="47">
        <v>276</v>
      </c>
      <c r="E22" s="47">
        <v>321</v>
      </c>
      <c r="F22" s="47">
        <v>284</v>
      </c>
      <c r="G22" s="47">
        <v>1300</v>
      </c>
      <c r="H22" s="47">
        <v>433</v>
      </c>
      <c r="I22" s="47">
        <v>272</v>
      </c>
      <c r="J22" s="47">
        <v>378</v>
      </c>
      <c r="K22" s="47">
        <v>217</v>
      </c>
      <c r="L22" s="68">
        <f t="shared" si="0"/>
        <v>0.02442868400315209</v>
      </c>
      <c r="M22" s="68">
        <f t="shared" si="1"/>
        <v>0.11597938144329897</v>
      </c>
      <c r="N22" s="68">
        <f t="shared" si="2"/>
        <v>-0.014492753623188406</v>
      </c>
      <c r="O22" s="68">
        <f t="shared" si="3"/>
        <v>0.17757009345794392</v>
      </c>
      <c r="P22" s="68">
        <f t="shared" si="4"/>
        <v>-0.23591549295774647</v>
      </c>
    </row>
    <row r="23" spans="1:16" ht="12.75">
      <c r="A23" s="6" t="s">
        <v>9</v>
      </c>
      <c r="B23" s="47">
        <v>207</v>
      </c>
      <c r="C23" s="47">
        <v>78</v>
      </c>
      <c r="D23" s="47">
        <v>50</v>
      </c>
      <c r="E23" s="47">
        <v>49</v>
      </c>
      <c r="F23" s="47">
        <v>30</v>
      </c>
      <c r="G23" s="47">
        <v>231</v>
      </c>
      <c r="H23" s="47">
        <v>78</v>
      </c>
      <c r="I23" s="47">
        <v>37</v>
      </c>
      <c r="J23" s="47">
        <v>62</v>
      </c>
      <c r="K23" s="47">
        <v>54</v>
      </c>
      <c r="L23" s="68">
        <f t="shared" si="0"/>
        <v>0.11594202898550725</v>
      </c>
      <c r="M23" s="68">
        <f t="shared" si="1"/>
        <v>0</v>
      </c>
      <c r="N23" s="68">
        <f t="shared" si="2"/>
        <v>-0.26</v>
      </c>
      <c r="O23" s="68">
        <f t="shared" si="3"/>
        <v>0.2653061224489796</v>
      </c>
      <c r="P23" s="68">
        <f t="shared" si="4"/>
        <v>0.8</v>
      </c>
    </row>
    <row r="24" spans="1:16" ht="12.75">
      <c r="A24" s="6" t="s">
        <v>8</v>
      </c>
      <c r="B24" s="47">
        <v>83</v>
      </c>
      <c r="C24" s="47">
        <v>31</v>
      </c>
      <c r="D24" s="47">
        <v>27</v>
      </c>
      <c r="E24" s="47">
        <v>15</v>
      </c>
      <c r="F24" s="47">
        <v>10</v>
      </c>
      <c r="G24" s="47">
        <v>112</v>
      </c>
      <c r="H24" s="47">
        <v>45</v>
      </c>
      <c r="I24" s="47">
        <v>44</v>
      </c>
      <c r="J24" s="47">
        <v>12</v>
      </c>
      <c r="K24" s="47">
        <v>11</v>
      </c>
      <c r="L24" s="68">
        <f t="shared" si="0"/>
        <v>0.3493975903614458</v>
      </c>
      <c r="M24" s="68">
        <f t="shared" si="1"/>
        <v>0.45161290322580644</v>
      </c>
      <c r="N24" s="68">
        <f t="shared" si="2"/>
        <v>0.6296296296296297</v>
      </c>
      <c r="O24" s="68">
        <f t="shared" si="3"/>
        <v>-0.2</v>
      </c>
      <c r="P24" s="68">
        <f t="shared" si="4"/>
        <v>0.1</v>
      </c>
    </row>
    <row r="25" spans="1:16" ht="12.75">
      <c r="A25" s="6" t="s">
        <v>7</v>
      </c>
      <c r="B25" s="47">
        <v>316</v>
      </c>
      <c r="C25" s="47">
        <v>121</v>
      </c>
      <c r="D25" s="47">
        <v>87</v>
      </c>
      <c r="E25" s="47">
        <v>61</v>
      </c>
      <c r="F25" s="47">
        <v>47</v>
      </c>
      <c r="G25" s="47">
        <v>316</v>
      </c>
      <c r="H25" s="47">
        <v>122</v>
      </c>
      <c r="I25" s="47">
        <v>84</v>
      </c>
      <c r="J25" s="47">
        <v>64</v>
      </c>
      <c r="K25" s="47">
        <v>46</v>
      </c>
      <c r="L25" s="68">
        <f t="shared" si="0"/>
        <v>0</v>
      </c>
      <c r="M25" s="68">
        <f t="shared" si="1"/>
        <v>0.008264462809917356</v>
      </c>
      <c r="N25" s="68">
        <f t="shared" si="2"/>
        <v>-0.034482758620689655</v>
      </c>
      <c r="O25" s="68">
        <f t="shared" si="3"/>
        <v>0.04918032786885246</v>
      </c>
      <c r="P25" s="68">
        <f t="shared" si="4"/>
        <v>-0.02127659574468085</v>
      </c>
    </row>
    <row r="26" spans="1:16" ht="12.75">
      <c r="A26" s="6" t="s">
        <v>6</v>
      </c>
      <c r="B26" s="47">
        <v>24</v>
      </c>
      <c r="C26" s="47">
        <v>11</v>
      </c>
      <c r="D26" s="47">
        <v>5</v>
      </c>
      <c r="E26" s="47">
        <v>6</v>
      </c>
      <c r="F26" s="47">
        <v>2</v>
      </c>
      <c r="G26" s="47">
        <v>49</v>
      </c>
      <c r="H26" s="47">
        <v>21</v>
      </c>
      <c r="I26" s="47">
        <v>12</v>
      </c>
      <c r="J26" s="47">
        <v>12</v>
      </c>
      <c r="K26" s="47">
        <v>4</v>
      </c>
      <c r="L26" s="68">
        <f t="shared" si="0"/>
        <v>1.0416666666666667</v>
      </c>
      <c r="M26" s="68">
        <f t="shared" si="1"/>
        <v>0.9090909090909091</v>
      </c>
      <c r="N26" s="68">
        <f t="shared" si="2"/>
        <v>1.4</v>
      </c>
      <c r="O26" s="68">
        <f t="shared" si="3"/>
        <v>1</v>
      </c>
      <c r="P26" s="68">
        <f t="shared" si="4"/>
        <v>1</v>
      </c>
    </row>
    <row r="27" spans="1:16" ht="12.75">
      <c r="A27" s="4" t="s">
        <v>5</v>
      </c>
      <c r="B27" s="48">
        <v>8085</v>
      </c>
      <c r="C27" s="48">
        <v>3170</v>
      </c>
      <c r="D27" s="48">
        <v>1312</v>
      </c>
      <c r="E27" s="48">
        <v>2553</v>
      </c>
      <c r="F27" s="48">
        <v>1050</v>
      </c>
      <c r="G27" s="48">
        <v>8187</v>
      </c>
      <c r="H27" s="48">
        <v>3276</v>
      </c>
      <c r="I27" s="48">
        <v>1312</v>
      </c>
      <c r="J27" s="48">
        <v>2556</v>
      </c>
      <c r="K27" s="48">
        <v>1043</v>
      </c>
      <c r="L27" s="69">
        <f t="shared" si="0"/>
        <v>0.01261595547309833</v>
      </c>
      <c r="M27" s="69">
        <f t="shared" si="1"/>
        <v>0.033438485804416405</v>
      </c>
      <c r="N27" s="69">
        <f t="shared" si="2"/>
        <v>0</v>
      </c>
      <c r="O27" s="69">
        <f t="shared" si="3"/>
        <v>0.0011750881316098707</v>
      </c>
      <c r="P27" s="69">
        <f t="shared" si="4"/>
        <v>-0.006666666666666667</v>
      </c>
    </row>
    <row r="30" spans="2:13" ht="15">
      <c r="B30" s="137" t="s">
        <v>74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1:13" ht="41.25" customHeight="1">
      <c r="A31" s="100"/>
      <c r="B31" s="136" t="s">
        <v>114</v>
      </c>
      <c r="C31" s="136"/>
      <c r="D31" s="136"/>
      <c r="E31" s="136"/>
      <c r="F31" s="136" t="s">
        <v>115</v>
      </c>
      <c r="G31" s="136"/>
      <c r="H31" s="136"/>
      <c r="I31" s="136"/>
      <c r="J31" s="135" t="s">
        <v>116</v>
      </c>
      <c r="K31" s="136"/>
      <c r="L31" s="136"/>
      <c r="M31" s="136"/>
    </row>
    <row r="32" spans="1:13" ht="25.5">
      <c r="A32" s="102"/>
      <c r="B32" s="39" t="s">
        <v>73</v>
      </c>
      <c r="C32" s="39" t="s">
        <v>70</v>
      </c>
      <c r="D32" s="39" t="s">
        <v>71</v>
      </c>
      <c r="E32" s="39" t="s">
        <v>72</v>
      </c>
      <c r="F32" s="39" t="s">
        <v>73</v>
      </c>
      <c r="G32" s="39" t="s">
        <v>70</v>
      </c>
      <c r="H32" s="39" t="s">
        <v>71</v>
      </c>
      <c r="I32" s="39" t="s">
        <v>72</v>
      </c>
      <c r="J32" s="39" t="s">
        <v>73</v>
      </c>
      <c r="K32" s="39" t="s">
        <v>70</v>
      </c>
      <c r="L32" s="39" t="s">
        <v>71</v>
      </c>
      <c r="M32" s="39" t="s">
        <v>72</v>
      </c>
    </row>
    <row r="33" spans="1:13" ht="12.75">
      <c r="A33" s="6" t="s">
        <v>20</v>
      </c>
      <c r="B33" s="47">
        <v>927</v>
      </c>
      <c r="C33" s="47">
        <v>503</v>
      </c>
      <c r="D33" s="47">
        <v>424</v>
      </c>
      <c r="E33" s="47">
        <v>964</v>
      </c>
      <c r="F33" s="47">
        <v>927</v>
      </c>
      <c r="G33" s="77">
        <v>499</v>
      </c>
      <c r="H33" s="77">
        <v>428</v>
      </c>
      <c r="I33" s="77">
        <v>950</v>
      </c>
      <c r="J33" s="71">
        <f>IF(B33=0,"-",(F33-B33)/B33)</f>
        <v>0</v>
      </c>
      <c r="K33" s="71">
        <f>IF(C33=0,"-",(G33-C33)/C33)</f>
        <v>-0.007952286282306162</v>
      </c>
      <c r="L33" s="71">
        <f>IF(D33=0,"-",(H33-D33)/D33)</f>
        <v>0.009433962264150943</v>
      </c>
      <c r="M33" s="71">
        <f>IF(E33=0,"-",(I33-E33)/E33)</f>
        <v>-0.014522821576763486</v>
      </c>
    </row>
    <row r="34" spans="1:13" ht="12.75">
      <c r="A34" s="6" t="s">
        <v>19</v>
      </c>
      <c r="B34" s="47">
        <v>131</v>
      </c>
      <c r="C34" s="47">
        <v>75</v>
      </c>
      <c r="D34" s="47">
        <v>56</v>
      </c>
      <c r="E34" s="47">
        <v>97</v>
      </c>
      <c r="F34" s="47">
        <v>131</v>
      </c>
      <c r="G34" s="77">
        <v>79</v>
      </c>
      <c r="H34" s="77">
        <v>52</v>
      </c>
      <c r="I34" s="77">
        <v>111</v>
      </c>
      <c r="J34" s="71">
        <f aca="true" t="shared" si="5" ref="J34:J50">IF(B34=0,"-",(F34-B34)/B34)</f>
        <v>0</v>
      </c>
      <c r="K34" s="71">
        <f aca="true" t="shared" si="6" ref="K34:K50">IF(C34=0,"-",(G34-C34)/C34)</f>
        <v>0.05333333333333334</v>
      </c>
      <c r="L34" s="71">
        <f aca="true" t="shared" si="7" ref="L34:L50">IF(D34=0,"-",(H34-D34)/D34)</f>
        <v>-0.07142857142857142</v>
      </c>
      <c r="M34" s="71">
        <f aca="true" t="shared" si="8" ref="M34:M50">IF(E34=0,"-",(I34-E34)/E34)</f>
        <v>0.14432989690721648</v>
      </c>
    </row>
    <row r="35" spans="1:13" ht="12.75">
      <c r="A35" s="6" t="s">
        <v>18</v>
      </c>
      <c r="B35" s="47">
        <v>108</v>
      </c>
      <c r="C35" s="47">
        <v>51</v>
      </c>
      <c r="D35" s="47">
        <v>57</v>
      </c>
      <c r="E35" s="47">
        <v>52</v>
      </c>
      <c r="F35" s="47">
        <v>105</v>
      </c>
      <c r="G35" s="77">
        <v>68</v>
      </c>
      <c r="H35" s="77">
        <v>37</v>
      </c>
      <c r="I35" s="77">
        <v>60</v>
      </c>
      <c r="J35" s="71">
        <f t="shared" si="5"/>
        <v>-0.027777777777777776</v>
      </c>
      <c r="K35" s="71">
        <f t="shared" si="6"/>
        <v>0.3333333333333333</v>
      </c>
      <c r="L35" s="71">
        <f t="shared" si="7"/>
        <v>-0.3508771929824561</v>
      </c>
      <c r="M35" s="71">
        <f t="shared" si="8"/>
        <v>0.15384615384615385</v>
      </c>
    </row>
    <row r="36" spans="1:13" ht="12.75">
      <c r="A36" s="6" t="s">
        <v>46</v>
      </c>
      <c r="B36" s="47">
        <v>169</v>
      </c>
      <c r="C36" s="47">
        <v>135</v>
      </c>
      <c r="D36" s="47">
        <v>34</v>
      </c>
      <c r="E36" s="47">
        <v>63</v>
      </c>
      <c r="F36" s="47">
        <v>139</v>
      </c>
      <c r="G36" s="77">
        <v>97</v>
      </c>
      <c r="H36" s="77">
        <v>42</v>
      </c>
      <c r="I36" s="77">
        <v>63</v>
      </c>
      <c r="J36" s="71">
        <f t="shared" si="5"/>
        <v>-0.17751479289940827</v>
      </c>
      <c r="K36" s="71">
        <f t="shared" si="6"/>
        <v>-0.2814814814814815</v>
      </c>
      <c r="L36" s="71">
        <f t="shared" si="7"/>
        <v>0.23529411764705882</v>
      </c>
      <c r="M36" s="71">
        <f t="shared" si="8"/>
        <v>0</v>
      </c>
    </row>
    <row r="37" spans="1:13" ht="12.75">
      <c r="A37" s="6" t="s">
        <v>17</v>
      </c>
      <c r="B37" s="47">
        <v>124</v>
      </c>
      <c r="C37" s="47">
        <v>64</v>
      </c>
      <c r="D37" s="47">
        <v>60</v>
      </c>
      <c r="E37" s="47">
        <v>90</v>
      </c>
      <c r="F37" s="47">
        <v>147</v>
      </c>
      <c r="G37" s="77">
        <v>100</v>
      </c>
      <c r="H37" s="77">
        <v>47</v>
      </c>
      <c r="I37" s="77">
        <v>103</v>
      </c>
      <c r="J37" s="71">
        <f t="shared" si="5"/>
        <v>0.18548387096774194</v>
      </c>
      <c r="K37" s="71">
        <f t="shared" si="6"/>
        <v>0.5625</v>
      </c>
      <c r="L37" s="71">
        <f t="shared" si="7"/>
        <v>-0.21666666666666667</v>
      </c>
      <c r="M37" s="71">
        <f t="shared" si="8"/>
        <v>0.14444444444444443</v>
      </c>
    </row>
    <row r="38" spans="1:13" ht="12.75">
      <c r="A38" s="6" t="s">
        <v>16</v>
      </c>
      <c r="B38" s="47">
        <v>59</v>
      </c>
      <c r="C38" s="47">
        <v>38</v>
      </c>
      <c r="D38" s="47">
        <v>21</v>
      </c>
      <c r="E38" s="47">
        <v>27</v>
      </c>
      <c r="F38" s="47">
        <v>64</v>
      </c>
      <c r="G38" s="77">
        <v>38</v>
      </c>
      <c r="H38" s="77">
        <v>26</v>
      </c>
      <c r="I38" s="77">
        <v>32</v>
      </c>
      <c r="J38" s="71">
        <f t="shared" si="5"/>
        <v>0.0847457627118644</v>
      </c>
      <c r="K38" s="71">
        <f t="shared" si="6"/>
        <v>0</v>
      </c>
      <c r="L38" s="71">
        <f t="shared" si="7"/>
        <v>0.23809523809523808</v>
      </c>
      <c r="M38" s="71">
        <f t="shared" si="8"/>
        <v>0.18518518518518517</v>
      </c>
    </row>
    <row r="39" spans="1:13" ht="12.75">
      <c r="A39" s="6" t="s">
        <v>15</v>
      </c>
      <c r="B39" s="47">
        <v>201</v>
      </c>
      <c r="C39" s="47">
        <v>125</v>
      </c>
      <c r="D39" s="47">
        <v>76</v>
      </c>
      <c r="E39" s="47">
        <v>91</v>
      </c>
      <c r="F39" s="47">
        <v>199</v>
      </c>
      <c r="G39" s="77">
        <v>111</v>
      </c>
      <c r="H39" s="77">
        <v>88</v>
      </c>
      <c r="I39" s="77">
        <v>119</v>
      </c>
      <c r="J39" s="71">
        <f t="shared" si="5"/>
        <v>-0.009950248756218905</v>
      </c>
      <c r="K39" s="71">
        <f t="shared" si="6"/>
        <v>-0.112</v>
      </c>
      <c r="L39" s="71">
        <f t="shared" si="7"/>
        <v>0.15789473684210525</v>
      </c>
      <c r="M39" s="71">
        <f t="shared" si="8"/>
        <v>0.3076923076923077</v>
      </c>
    </row>
    <row r="40" spans="1:13" ht="12.75">
      <c r="A40" s="6" t="s">
        <v>14</v>
      </c>
      <c r="B40" s="47">
        <v>159</v>
      </c>
      <c r="C40" s="47">
        <v>62</v>
      </c>
      <c r="D40" s="47">
        <v>97</v>
      </c>
      <c r="E40" s="47">
        <v>142</v>
      </c>
      <c r="F40" s="47">
        <v>197</v>
      </c>
      <c r="G40" s="77">
        <v>80</v>
      </c>
      <c r="H40" s="77">
        <v>117</v>
      </c>
      <c r="I40" s="77">
        <v>133</v>
      </c>
      <c r="J40" s="71">
        <f t="shared" si="5"/>
        <v>0.2389937106918239</v>
      </c>
      <c r="K40" s="71">
        <f t="shared" si="6"/>
        <v>0.2903225806451613</v>
      </c>
      <c r="L40" s="71">
        <f t="shared" si="7"/>
        <v>0.20618556701030927</v>
      </c>
      <c r="M40" s="71">
        <f t="shared" si="8"/>
        <v>-0.06338028169014084</v>
      </c>
    </row>
    <row r="41" spans="1:13" ht="12.75">
      <c r="A41" s="6" t="s">
        <v>13</v>
      </c>
      <c r="B41" s="47">
        <v>574</v>
      </c>
      <c r="C41" s="47">
        <v>299</v>
      </c>
      <c r="D41" s="47">
        <v>275</v>
      </c>
      <c r="E41" s="47">
        <v>721</v>
      </c>
      <c r="F41" s="47">
        <v>615</v>
      </c>
      <c r="G41" s="77">
        <v>340</v>
      </c>
      <c r="H41" s="77">
        <v>275</v>
      </c>
      <c r="I41" s="77">
        <v>694</v>
      </c>
      <c r="J41" s="71">
        <f t="shared" si="5"/>
        <v>0.07142857142857142</v>
      </c>
      <c r="K41" s="71">
        <f t="shared" si="6"/>
        <v>0.13712374581939799</v>
      </c>
      <c r="L41" s="71">
        <f t="shared" si="7"/>
        <v>0</v>
      </c>
      <c r="M41" s="71">
        <f t="shared" si="8"/>
        <v>-0.03744798890429958</v>
      </c>
    </row>
    <row r="42" spans="1:13" ht="12.75">
      <c r="A42" s="6" t="s">
        <v>47</v>
      </c>
      <c r="B42" s="47">
        <v>629</v>
      </c>
      <c r="C42" s="47">
        <v>365</v>
      </c>
      <c r="D42" s="47">
        <v>264</v>
      </c>
      <c r="E42" s="47">
        <v>358</v>
      </c>
      <c r="F42" s="47">
        <v>584</v>
      </c>
      <c r="G42" s="77">
        <v>354</v>
      </c>
      <c r="H42" s="77">
        <v>230</v>
      </c>
      <c r="I42" s="77">
        <v>289</v>
      </c>
      <c r="J42" s="71">
        <f t="shared" si="5"/>
        <v>-0.07154213036565978</v>
      </c>
      <c r="K42" s="71">
        <f t="shared" si="6"/>
        <v>-0.030136986301369864</v>
      </c>
      <c r="L42" s="71">
        <f t="shared" si="7"/>
        <v>-0.12878787878787878</v>
      </c>
      <c r="M42" s="71">
        <f t="shared" si="8"/>
        <v>-0.19273743016759776</v>
      </c>
    </row>
    <row r="43" spans="1:13" ht="12.75">
      <c r="A43" s="6" t="s">
        <v>12</v>
      </c>
      <c r="B43" s="47">
        <v>102</v>
      </c>
      <c r="C43" s="47">
        <v>76</v>
      </c>
      <c r="D43" s="47">
        <v>26</v>
      </c>
      <c r="E43" s="47">
        <v>23</v>
      </c>
      <c r="F43" s="47">
        <v>87</v>
      </c>
      <c r="G43" s="77">
        <v>65</v>
      </c>
      <c r="H43" s="77">
        <v>22</v>
      </c>
      <c r="I43" s="77">
        <v>28</v>
      </c>
      <c r="J43" s="71">
        <f t="shared" si="5"/>
        <v>-0.14705882352941177</v>
      </c>
      <c r="K43" s="71">
        <f t="shared" si="6"/>
        <v>-0.14473684210526316</v>
      </c>
      <c r="L43" s="71">
        <f t="shared" si="7"/>
        <v>-0.15384615384615385</v>
      </c>
      <c r="M43" s="71">
        <f t="shared" si="8"/>
        <v>0.21739130434782608</v>
      </c>
    </row>
    <row r="44" spans="1:13" ht="12.75">
      <c r="A44" s="6" t="s">
        <v>11</v>
      </c>
      <c r="B44" s="47">
        <v>198</v>
      </c>
      <c r="C44" s="47">
        <v>107</v>
      </c>
      <c r="D44" s="47">
        <v>91</v>
      </c>
      <c r="E44" s="47">
        <v>81</v>
      </c>
      <c r="F44" s="47">
        <v>220</v>
      </c>
      <c r="G44" s="77">
        <v>117</v>
      </c>
      <c r="H44" s="77">
        <v>103</v>
      </c>
      <c r="I44" s="77">
        <v>88</v>
      </c>
      <c r="J44" s="71">
        <f t="shared" si="5"/>
        <v>0.1111111111111111</v>
      </c>
      <c r="K44" s="71">
        <f t="shared" si="6"/>
        <v>0.09345794392523364</v>
      </c>
      <c r="L44" s="71">
        <f t="shared" si="7"/>
        <v>0.13186813186813187</v>
      </c>
      <c r="M44" s="71">
        <f t="shared" si="8"/>
        <v>0.08641975308641975</v>
      </c>
    </row>
    <row r="45" spans="1:13" ht="12.75">
      <c r="A45" s="6" t="s">
        <v>10</v>
      </c>
      <c r="B45" s="47">
        <v>634</v>
      </c>
      <c r="C45" s="47">
        <v>291</v>
      </c>
      <c r="D45" s="47">
        <v>343</v>
      </c>
      <c r="E45" s="47">
        <v>541</v>
      </c>
      <c r="F45" s="47">
        <v>685</v>
      </c>
      <c r="G45" s="77">
        <v>346</v>
      </c>
      <c r="H45" s="77">
        <v>339</v>
      </c>
      <c r="I45" s="77">
        <v>546</v>
      </c>
      <c r="J45" s="71">
        <f t="shared" si="5"/>
        <v>0.0804416403785489</v>
      </c>
      <c r="K45" s="71">
        <f t="shared" si="6"/>
        <v>0.18900343642611683</v>
      </c>
      <c r="L45" s="71">
        <f t="shared" si="7"/>
        <v>-0.011661807580174927</v>
      </c>
      <c r="M45" s="71">
        <f t="shared" si="8"/>
        <v>0.009242144177449169</v>
      </c>
    </row>
    <row r="46" spans="1:13" ht="12.75">
      <c r="A46" s="6" t="s">
        <v>9</v>
      </c>
      <c r="B46" s="47">
        <v>128</v>
      </c>
      <c r="C46" s="47">
        <v>85</v>
      </c>
      <c r="D46" s="47">
        <v>43</v>
      </c>
      <c r="E46" s="47">
        <v>79</v>
      </c>
      <c r="F46" s="47">
        <v>114</v>
      </c>
      <c r="G46" s="77">
        <v>88</v>
      </c>
      <c r="H46" s="77">
        <v>26</v>
      </c>
      <c r="I46" s="77">
        <v>115</v>
      </c>
      <c r="J46" s="71">
        <f t="shared" si="5"/>
        <v>-0.109375</v>
      </c>
      <c r="K46" s="71">
        <f t="shared" si="6"/>
        <v>0.03529411764705882</v>
      </c>
      <c r="L46" s="71">
        <f t="shared" si="7"/>
        <v>-0.3953488372093023</v>
      </c>
      <c r="M46" s="71">
        <f t="shared" si="8"/>
        <v>0.45569620253164556</v>
      </c>
    </row>
    <row r="47" spans="1:13" ht="12.75">
      <c r="A47" s="6" t="s">
        <v>8</v>
      </c>
      <c r="B47" s="47">
        <v>58</v>
      </c>
      <c r="C47" s="47">
        <v>45</v>
      </c>
      <c r="D47" s="47">
        <v>13</v>
      </c>
      <c r="E47" s="47">
        <v>23</v>
      </c>
      <c r="F47" s="47">
        <v>89</v>
      </c>
      <c r="G47" s="77">
        <v>55</v>
      </c>
      <c r="H47" s="77">
        <v>34</v>
      </c>
      <c r="I47" s="77">
        <v>23</v>
      </c>
      <c r="J47" s="71">
        <f t="shared" si="5"/>
        <v>0.5344827586206896</v>
      </c>
      <c r="K47" s="71">
        <f t="shared" si="6"/>
        <v>0.2222222222222222</v>
      </c>
      <c r="L47" s="71">
        <f t="shared" si="7"/>
        <v>1.6153846153846154</v>
      </c>
      <c r="M47" s="71">
        <f t="shared" si="8"/>
        <v>0</v>
      </c>
    </row>
    <row r="48" spans="1:13" ht="12.75">
      <c r="A48" s="6" t="s">
        <v>7</v>
      </c>
      <c r="B48" s="47">
        <v>198</v>
      </c>
      <c r="C48" s="47">
        <v>119</v>
      </c>
      <c r="D48" s="47">
        <v>79</v>
      </c>
      <c r="E48" s="47">
        <v>101</v>
      </c>
      <c r="F48" s="47">
        <v>200</v>
      </c>
      <c r="G48" s="77">
        <v>113</v>
      </c>
      <c r="H48" s="77">
        <v>87</v>
      </c>
      <c r="I48" s="77">
        <v>103</v>
      </c>
      <c r="J48" s="71">
        <f t="shared" si="5"/>
        <v>0.010101010101010102</v>
      </c>
      <c r="K48" s="71">
        <f t="shared" si="6"/>
        <v>-0.05042016806722689</v>
      </c>
      <c r="L48" s="71">
        <f t="shared" si="7"/>
        <v>0.10126582278481013</v>
      </c>
      <c r="M48" s="71">
        <f t="shared" si="8"/>
        <v>0.019801980198019802</v>
      </c>
    </row>
    <row r="49" spans="1:13" ht="13.5" thickBot="1">
      <c r="A49" s="6" t="s">
        <v>6</v>
      </c>
      <c r="B49" s="47">
        <v>16</v>
      </c>
      <c r="C49" s="47">
        <v>11</v>
      </c>
      <c r="D49" s="47">
        <v>5</v>
      </c>
      <c r="E49" s="47">
        <v>8</v>
      </c>
      <c r="F49" s="47">
        <v>33</v>
      </c>
      <c r="G49" s="77">
        <v>15</v>
      </c>
      <c r="H49" s="77">
        <v>18</v>
      </c>
      <c r="I49" s="77">
        <v>16</v>
      </c>
      <c r="J49" s="71">
        <f t="shared" si="5"/>
        <v>1.0625</v>
      </c>
      <c r="K49" s="71">
        <f t="shared" si="6"/>
        <v>0.36363636363636365</v>
      </c>
      <c r="L49" s="71">
        <f t="shared" si="7"/>
        <v>2.6</v>
      </c>
      <c r="M49" s="71">
        <f t="shared" si="8"/>
        <v>1</v>
      </c>
    </row>
    <row r="50" spans="1:13" ht="13.5" thickBot="1">
      <c r="A50" s="4" t="s">
        <v>5</v>
      </c>
      <c r="B50" s="78">
        <v>4415</v>
      </c>
      <c r="C50" s="78">
        <v>2451</v>
      </c>
      <c r="D50" s="78">
        <v>1964</v>
      </c>
      <c r="E50" s="78">
        <v>3461</v>
      </c>
      <c r="F50" s="78">
        <v>4536</v>
      </c>
      <c r="G50" s="78">
        <v>2565</v>
      </c>
      <c r="H50" s="78">
        <v>1971</v>
      </c>
      <c r="I50" s="78">
        <v>3473</v>
      </c>
      <c r="J50" s="72">
        <f t="shared" si="5"/>
        <v>0.02740656851642129</v>
      </c>
      <c r="K50" s="72">
        <f t="shared" si="6"/>
        <v>0.046511627906976744</v>
      </c>
      <c r="L50" s="72">
        <f t="shared" si="7"/>
        <v>0.003564154786150713</v>
      </c>
      <c r="M50" s="72">
        <f t="shared" si="8"/>
        <v>0.0034672060098237503</v>
      </c>
    </row>
  </sheetData>
  <sheetProtection/>
  <mergeCells count="13">
    <mergeCell ref="B30:M30"/>
    <mergeCell ref="B8:F8"/>
    <mergeCell ref="G8:K8"/>
    <mergeCell ref="A2:A4"/>
    <mergeCell ref="L8:P8"/>
    <mergeCell ref="A8:A9"/>
    <mergeCell ref="A6:C6"/>
    <mergeCell ref="F2:G2"/>
    <mergeCell ref="B31:E31"/>
    <mergeCell ref="F31:I31"/>
    <mergeCell ref="J31:M31"/>
    <mergeCell ref="A31:A32"/>
    <mergeCell ref="B7:P7"/>
  </mergeCells>
  <hyperlinks>
    <hyperlink ref="F2:G2" location="Indice!A1" display="Volver a 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2:J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4.8515625" style="31" bestFit="1" customWidth="1"/>
    <col min="2" max="2" width="15.8515625" style="31" bestFit="1" customWidth="1"/>
    <col min="3" max="3" width="17.140625" style="31" bestFit="1" customWidth="1"/>
    <col min="4" max="5" width="20.7109375" style="31" customWidth="1"/>
    <col min="6" max="6" width="12.7109375" style="31" bestFit="1" customWidth="1"/>
    <col min="7" max="7" width="17.140625" style="31" bestFit="1" customWidth="1"/>
    <col min="8" max="8" width="16.140625" style="31" bestFit="1" customWidth="1"/>
    <col min="9" max="9" width="14.28125" style="31" bestFit="1" customWidth="1"/>
    <col min="10" max="10" width="16.8515625" style="31" bestFit="1" customWidth="1"/>
    <col min="11" max="11" width="17.00390625" style="31" customWidth="1"/>
    <col min="12" max="12" width="16.140625" style="31" bestFit="1" customWidth="1"/>
    <col min="13" max="13" width="14.28125" style="31" bestFit="1" customWidth="1"/>
    <col min="14" max="15" width="11.421875" style="31" customWidth="1"/>
    <col min="16" max="16384" width="11.421875" style="31" customWidth="1"/>
  </cols>
  <sheetData>
    <row r="2" spans="5:6" ht="27" customHeight="1">
      <c r="E2" s="81" t="s">
        <v>113</v>
      </c>
      <c r="F2" s="82"/>
    </row>
    <row r="3" ht="12.75">
      <c r="A3" s="108" t="s">
        <v>117</v>
      </c>
    </row>
    <row r="4" ht="12.75">
      <c r="A4" s="108"/>
    </row>
    <row r="5" ht="12.75">
      <c r="A5" s="108"/>
    </row>
    <row r="9" spans="1:3" ht="15">
      <c r="A9" s="95" t="s">
        <v>54</v>
      </c>
      <c r="B9" s="95"/>
      <c r="C9" s="95"/>
    </row>
    <row r="10" spans="1:10" ht="15">
      <c r="A10" s="108"/>
      <c r="B10" s="95" t="s">
        <v>86</v>
      </c>
      <c r="C10" s="95"/>
      <c r="D10" s="95"/>
      <c r="E10" s="95"/>
      <c r="F10" s="95"/>
      <c r="G10" s="95"/>
      <c r="H10" s="95"/>
      <c r="I10" s="95"/>
      <c r="J10" s="95"/>
    </row>
    <row r="11" spans="1:10" ht="38.25" customHeight="1">
      <c r="A11" s="108"/>
      <c r="B11" s="136" t="s">
        <v>114</v>
      </c>
      <c r="C11" s="136"/>
      <c r="D11" s="136"/>
      <c r="E11" s="136" t="s">
        <v>115</v>
      </c>
      <c r="F11" s="136"/>
      <c r="G11" s="136"/>
      <c r="H11" s="135" t="s">
        <v>118</v>
      </c>
      <c r="I11" s="136"/>
      <c r="J11" s="136"/>
    </row>
    <row r="12" spans="1:10" ht="25.5">
      <c r="A12" s="142"/>
      <c r="B12" s="28" t="s">
        <v>78</v>
      </c>
      <c r="C12" s="27" t="s">
        <v>76</v>
      </c>
      <c r="D12" s="27" t="s">
        <v>77</v>
      </c>
      <c r="E12" s="28" t="s">
        <v>79</v>
      </c>
      <c r="F12" s="27" t="s">
        <v>76</v>
      </c>
      <c r="G12" s="27" t="s">
        <v>77</v>
      </c>
      <c r="H12" s="28" t="s">
        <v>79</v>
      </c>
      <c r="I12" s="27" t="s">
        <v>76</v>
      </c>
      <c r="J12" s="27" t="s">
        <v>77</v>
      </c>
    </row>
    <row r="13" spans="1:10" ht="12.75">
      <c r="A13" s="37" t="s">
        <v>84</v>
      </c>
      <c r="B13" s="42">
        <v>77</v>
      </c>
      <c r="C13" s="42">
        <v>64</v>
      </c>
      <c r="D13" s="42">
        <v>13</v>
      </c>
      <c r="E13" s="42">
        <v>70</v>
      </c>
      <c r="F13" s="42">
        <v>61</v>
      </c>
      <c r="G13" s="42">
        <v>9</v>
      </c>
      <c r="H13" s="73">
        <f aca="true" t="shared" si="0" ref="H13:J15">IF(B13=0,"-",(E13-B13)/B13)</f>
        <v>-0.09090909090909091</v>
      </c>
      <c r="I13" s="73">
        <f t="shared" si="0"/>
        <v>-0.046875</v>
      </c>
      <c r="J13" s="73">
        <f t="shared" si="0"/>
        <v>-0.3076923076923077</v>
      </c>
    </row>
    <row r="14" spans="1:10" ht="12.75">
      <c r="A14" s="38" t="s">
        <v>85</v>
      </c>
      <c r="B14" s="42">
        <v>7</v>
      </c>
      <c r="C14" s="42">
        <v>5</v>
      </c>
      <c r="D14" s="42">
        <v>2</v>
      </c>
      <c r="E14" s="42">
        <v>4</v>
      </c>
      <c r="F14" s="42">
        <v>4</v>
      </c>
      <c r="G14" s="42">
        <v>0</v>
      </c>
      <c r="H14" s="73">
        <f t="shared" si="0"/>
        <v>-0.42857142857142855</v>
      </c>
      <c r="I14" s="73">
        <f t="shared" si="0"/>
        <v>-0.2</v>
      </c>
      <c r="J14" s="73">
        <f t="shared" si="0"/>
        <v>-1</v>
      </c>
    </row>
    <row r="15" spans="1:10" ht="12.75">
      <c r="A15" s="41" t="s">
        <v>78</v>
      </c>
      <c r="B15" s="24">
        <f aca="true" t="shared" si="1" ref="B15:G15">SUM(B13:B14)</f>
        <v>84</v>
      </c>
      <c r="C15" s="24">
        <f t="shared" si="1"/>
        <v>69</v>
      </c>
      <c r="D15" s="24">
        <f t="shared" si="1"/>
        <v>15</v>
      </c>
      <c r="E15" s="44">
        <f t="shared" si="1"/>
        <v>74</v>
      </c>
      <c r="F15" s="44">
        <f t="shared" si="1"/>
        <v>65</v>
      </c>
      <c r="G15" s="44">
        <f t="shared" si="1"/>
        <v>9</v>
      </c>
      <c r="H15" s="74">
        <f t="shared" si="0"/>
        <v>-0.11904761904761904</v>
      </c>
      <c r="I15" s="74">
        <f t="shared" si="0"/>
        <v>-0.057971014492753624</v>
      </c>
      <c r="J15" s="74">
        <f t="shared" si="0"/>
        <v>-0.4</v>
      </c>
    </row>
    <row r="18" spans="1:5" ht="30.75" customHeight="1">
      <c r="A18" s="100"/>
      <c r="B18" s="143" t="s">
        <v>87</v>
      </c>
      <c r="C18" s="144"/>
      <c r="D18" s="144"/>
      <c r="E18" s="144"/>
    </row>
    <row r="19" spans="1:5" ht="39" customHeight="1">
      <c r="A19" s="102"/>
      <c r="B19" s="28" t="s">
        <v>114</v>
      </c>
      <c r="C19" s="28" t="s">
        <v>115</v>
      </c>
      <c r="D19" s="145" t="s">
        <v>118</v>
      </c>
      <c r="E19" s="146"/>
    </row>
    <row r="20" spans="1:5" ht="12.75">
      <c r="A20" s="32" t="s">
        <v>80</v>
      </c>
      <c r="B20" s="42">
        <v>78</v>
      </c>
      <c r="C20" s="42">
        <v>67</v>
      </c>
      <c r="D20" s="138">
        <f>IF(B20=0,"-",(C20-B20)/B20)</f>
        <v>-0.14102564102564102</v>
      </c>
      <c r="E20" s="139"/>
    </row>
    <row r="21" spans="1:5" ht="12.75">
      <c r="A21" s="32" t="s">
        <v>81</v>
      </c>
      <c r="B21" s="42">
        <v>7</v>
      </c>
      <c r="C21" s="42">
        <v>4</v>
      </c>
      <c r="D21" s="138">
        <f>IF(B21=0,"-",(C21-B21)/B21)</f>
        <v>-0.42857142857142855</v>
      </c>
      <c r="E21" s="139"/>
    </row>
    <row r="22" spans="1:5" ht="12.75">
      <c r="A22" s="24" t="s">
        <v>82</v>
      </c>
      <c r="B22" s="44">
        <v>85</v>
      </c>
      <c r="C22" s="44">
        <v>71</v>
      </c>
      <c r="D22" s="138">
        <f>IF(B22=0,"-",(C22-B22)/B22)</f>
        <v>-0.16470588235294117</v>
      </c>
      <c r="E22" s="139"/>
    </row>
    <row r="23" spans="1:5" ht="12.75">
      <c r="A23" s="40"/>
      <c r="B23" s="40"/>
      <c r="C23" s="40"/>
      <c r="D23" s="140"/>
      <c r="E23" s="141"/>
    </row>
    <row r="24" spans="1:5" ht="12.75">
      <c r="A24" s="32" t="s">
        <v>83</v>
      </c>
      <c r="B24" s="42">
        <v>64</v>
      </c>
      <c r="C24" s="42">
        <v>56</v>
      </c>
      <c r="D24" s="138">
        <f>IF(B24=0,"-",(C24-B24)/B24)</f>
        <v>-0.125</v>
      </c>
      <c r="E24" s="139"/>
    </row>
  </sheetData>
  <sheetProtection/>
  <mergeCells count="16">
    <mergeCell ref="H11:J11"/>
    <mergeCell ref="B10:J10"/>
    <mergeCell ref="B18:E18"/>
    <mergeCell ref="D19:E19"/>
    <mergeCell ref="D20:E20"/>
    <mergeCell ref="D21:E21"/>
    <mergeCell ref="E2:F2"/>
    <mergeCell ref="A3:A5"/>
    <mergeCell ref="D22:E22"/>
    <mergeCell ref="D23:E23"/>
    <mergeCell ref="D24:E24"/>
    <mergeCell ref="A9:C9"/>
    <mergeCell ref="A10:A12"/>
    <mergeCell ref="A18:A19"/>
    <mergeCell ref="B11:D11"/>
    <mergeCell ref="E11:G11"/>
  </mergeCells>
  <hyperlinks>
    <hyperlink ref="E2:F2" location="Indice!A1" display="Volver a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2:S5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2.28125" style="31" bestFit="1" customWidth="1"/>
    <col min="2" max="2" width="12.7109375" style="31" customWidth="1"/>
    <col min="3" max="3" width="12.28125" style="31" bestFit="1" customWidth="1"/>
    <col min="4" max="4" width="12.8515625" style="31" bestFit="1" customWidth="1"/>
    <col min="5" max="5" width="13.8515625" style="31" bestFit="1" customWidth="1"/>
    <col min="6" max="6" width="12.28125" style="31" bestFit="1" customWidth="1"/>
    <col min="7" max="7" width="12.8515625" style="31" bestFit="1" customWidth="1"/>
    <col min="8" max="10" width="14.421875" style="31" customWidth="1"/>
    <col min="11" max="11" width="13.8515625" style="31" bestFit="1" customWidth="1"/>
    <col min="12" max="12" width="11.8515625" style="31" bestFit="1" customWidth="1"/>
    <col min="13" max="13" width="13.00390625" style="31" customWidth="1"/>
    <col min="14" max="14" width="12.7109375" style="31" bestFit="1" customWidth="1"/>
    <col min="15" max="15" width="9.28125" style="31" bestFit="1" customWidth="1"/>
    <col min="16" max="16" width="10.421875" style="31" bestFit="1" customWidth="1"/>
    <col min="17" max="17" width="13.8515625" style="31" bestFit="1" customWidth="1"/>
    <col min="18" max="18" width="11.8515625" style="31" bestFit="1" customWidth="1"/>
    <col min="19" max="19" width="12.8515625" style="31" bestFit="1" customWidth="1"/>
    <col min="20" max="16384" width="11.421875" style="31" customWidth="1"/>
  </cols>
  <sheetData>
    <row r="2" spans="1:8" ht="31.5" customHeight="1">
      <c r="A2" s="108" t="s">
        <v>117</v>
      </c>
      <c r="G2" s="81" t="s">
        <v>113</v>
      </c>
      <c r="H2" s="82"/>
    </row>
    <row r="3" ht="12.75" customHeight="1">
      <c r="A3" s="108"/>
    </row>
    <row r="4" ht="12.75" customHeight="1">
      <c r="A4" s="108"/>
    </row>
    <row r="7" spans="1:3" ht="15">
      <c r="A7" s="95" t="s">
        <v>108</v>
      </c>
      <c r="B7" s="95"/>
      <c r="C7" s="95"/>
    </row>
    <row r="8" spans="2:19" ht="15">
      <c r="B8" s="137" t="s">
        <v>95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19" ht="54.75" customHeight="1">
      <c r="A9" s="108"/>
      <c r="B9" s="136" t="s">
        <v>114</v>
      </c>
      <c r="C9" s="136"/>
      <c r="D9" s="136"/>
      <c r="E9" s="136"/>
      <c r="F9" s="136"/>
      <c r="G9" s="136"/>
      <c r="H9" s="136" t="s">
        <v>115</v>
      </c>
      <c r="I9" s="136"/>
      <c r="J9" s="136"/>
      <c r="K9" s="136"/>
      <c r="L9" s="136"/>
      <c r="M9" s="136"/>
      <c r="N9" s="135" t="s">
        <v>116</v>
      </c>
      <c r="O9" s="136"/>
      <c r="P9" s="136"/>
      <c r="Q9" s="136"/>
      <c r="R9" s="136"/>
      <c r="S9" s="136"/>
    </row>
    <row r="10" spans="1:19" ht="15" customHeight="1">
      <c r="A10" s="108"/>
      <c r="B10" s="46"/>
      <c r="C10" s="147" t="s">
        <v>89</v>
      </c>
      <c r="D10" s="147"/>
      <c r="E10" s="150" t="s">
        <v>88</v>
      </c>
      <c r="F10" s="148" t="s">
        <v>94</v>
      </c>
      <c r="G10" s="148" t="s">
        <v>93</v>
      </c>
      <c r="H10" s="46"/>
      <c r="I10" s="147" t="s">
        <v>89</v>
      </c>
      <c r="J10" s="147"/>
      <c r="K10" s="150" t="s">
        <v>88</v>
      </c>
      <c r="L10" s="148" t="s">
        <v>94</v>
      </c>
      <c r="M10" s="148" t="s">
        <v>93</v>
      </c>
      <c r="N10" s="46"/>
      <c r="O10" s="147" t="s">
        <v>89</v>
      </c>
      <c r="P10" s="147"/>
      <c r="Q10" s="150" t="s">
        <v>88</v>
      </c>
      <c r="R10" s="148" t="s">
        <v>94</v>
      </c>
      <c r="S10" s="148" t="s">
        <v>93</v>
      </c>
    </row>
    <row r="11" spans="1:19" ht="38.25">
      <c r="A11" s="142"/>
      <c r="B11" s="43" t="s">
        <v>92</v>
      </c>
      <c r="C11" s="45" t="s">
        <v>90</v>
      </c>
      <c r="D11" s="45" t="s">
        <v>91</v>
      </c>
      <c r="E11" s="151"/>
      <c r="F11" s="149"/>
      <c r="G11" s="149"/>
      <c r="H11" s="43" t="s">
        <v>92</v>
      </c>
      <c r="I11" s="45" t="s">
        <v>90</v>
      </c>
      <c r="J11" s="45" t="s">
        <v>91</v>
      </c>
      <c r="K11" s="151"/>
      <c r="L11" s="149"/>
      <c r="M11" s="149"/>
      <c r="N11" s="43" t="s">
        <v>92</v>
      </c>
      <c r="O11" s="45" t="s">
        <v>90</v>
      </c>
      <c r="P11" s="45" t="s">
        <v>91</v>
      </c>
      <c r="Q11" s="151"/>
      <c r="R11" s="149"/>
      <c r="S11" s="149"/>
    </row>
    <row r="12" spans="1:19" ht="12.75">
      <c r="A12" s="6" t="s">
        <v>20</v>
      </c>
      <c r="B12" s="47">
        <v>606</v>
      </c>
      <c r="C12" s="47">
        <v>221</v>
      </c>
      <c r="D12" s="47">
        <v>99</v>
      </c>
      <c r="E12" s="47">
        <v>286</v>
      </c>
      <c r="F12" s="47">
        <v>606</v>
      </c>
      <c r="G12" s="47">
        <v>0</v>
      </c>
      <c r="H12" s="47">
        <v>522</v>
      </c>
      <c r="I12" s="47">
        <v>162</v>
      </c>
      <c r="J12" s="47">
        <v>128</v>
      </c>
      <c r="K12" s="47">
        <v>232</v>
      </c>
      <c r="L12" s="47">
        <v>522</v>
      </c>
      <c r="M12" s="47">
        <v>0</v>
      </c>
      <c r="N12" s="73">
        <f aca="true" t="shared" si="0" ref="N12:S12">IF(B12=0,"-",(H12-B12)/B12)</f>
        <v>-0.13861386138613863</v>
      </c>
      <c r="O12" s="73">
        <f t="shared" si="0"/>
        <v>-0.2669683257918552</v>
      </c>
      <c r="P12" s="73">
        <f t="shared" si="0"/>
        <v>0.29292929292929293</v>
      </c>
      <c r="Q12" s="73">
        <f t="shared" si="0"/>
        <v>-0.1888111888111888</v>
      </c>
      <c r="R12" s="73">
        <f t="shared" si="0"/>
        <v>-0.13861386138613863</v>
      </c>
      <c r="S12" s="73" t="str">
        <f t="shared" si="0"/>
        <v>-</v>
      </c>
    </row>
    <row r="13" spans="1:19" ht="12.75">
      <c r="A13" s="6" t="s">
        <v>19</v>
      </c>
      <c r="B13" s="47">
        <v>109</v>
      </c>
      <c r="C13" s="47">
        <v>45</v>
      </c>
      <c r="D13" s="47">
        <v>9</v>
      </c>
      <c r="E13" s="47">
        <v>55</v>
      </c>
      <c r="F13" s="47">
        <v>109</v>
      </c>
      <c r="G13" s="47">
        <v>0</v>
      </c>
      <c r="H13" s="47">
        <v>184</v>
      </c>
      <c r="I13" s="47">
        <v>37</v>
      </c>
      <c r="J13" s="47">
        <v>51</v>
      </c>
      <c r="K13" s="47">
        <v>96</v>
      </c>
      <c r="L13" s="47">
        <v>182</v>
      </c>
      <c r="M13" s="47">
        <v>2</v>
      </c>
      <c r="N13" s="73">
        <f aca="true" t="shared" si="1" ref="N13:N29">IF(B13=0,"-",(H13-B13)/B13)</f>
        <v>0.6880733944954128</v>
      </c>
      <c r="O13" s="73">
        <f aca="true" t="shared" si="2" ref="O13:O29">IF(C13=0,"-",(I13-C13)/C13)</f>
        <v>-0.17777777777777778</v>
      </c>
      <c r="P13" s="73">
        <f aca="true" t="shared" si="3" ref="P13:P29">IF(D13=0,"-",(J13-D13)/D13)</f>
        <v>4.666666666666667</v>
      </c>
      <c r="Q13" s="73">
        <f aca="true" t="shared" si="4" ref="Q13:Q29">IF(E13=0,"-",(K13-E13)/E13)</f>
        <v>0.7454545454545455</v>
      </c>
      <c r="R13" s="73">
        <f aca="true" t="shared" si="5" ref="R13:R29">IF(F13=0,"-",(L13-F13)/F13)</f>
        <v>0.6697247706422018</v>
      </c>
      <c r="S13" s="73" t="str">
        <f aca="true" t="shared" si="6" ref="S13:S29">IF(G13=0,"-",(M13-G13)/G13)</f>
        <v>-</v>
      </c>
    </row>
    <row r="14" spans="1:19" ht="12.75">
      <c r="A14" s="6" t="s">
        <v>18</v>
      </c>
      <c r="B14" s="47">
        <v>78</v>
      </c>
      <c r="C14" s="47">
        <v>34</v>
      </c>
      <c r="D14" s="47">
        <v>9</v>
      </c>
      <c r="E14" s="47">
        <v>35</v>
      </c>
      <c r="F14" s="47">
        <v>77</v>
      </c>
      <c r="G14" s="47">
        <v>1</v>
      </c>
      <c r="H14" s="47">
        <v>76</v>
      </c>
      <c r="I14" s="47">
        <v>31</v>
      </c>
      <c r="J14" s="47">
        <v>6</v>
      </c>
      <c r="K14" s="47">
        <v>39</v>
      </c>
      <c r="L14" s="47">
        <v>74</v>
      </c>
      <c r="M14" s="47">
        <v>2</v>
      </c>
      <c r="N14" s="73">
        <f t="shared" si="1"/>
        <v>-0.02564102564102564</v>
      </c>
      <c r="O14" s="73">
        <f t="shared" si="2"/>
        <v>-0.08823529411764706</v>
      </c>
      <c r="P14" s="73">
        <f t="shared" si="3"/>
        <v>-0.3333333333333333</v>
      </c>
      <c r="Q14" s="73">
        <f t="shared" si="4"/>
        <v>0.11428571428571428</v>
      </c>
      <c r="R14" s="73">
        <f t="shared" si="5"/>
        <v>-0.03896103896103896</v>
      </c>
      <c r="S14" s="73">
        <f t="shared" si="6"/>
        <v>1</v>
      </c>
    </row>
    <row r="15" spans="1:19" ht="12.75">
      <c r="A15" s="6" t="s">
        <v>46</v>
      </c>
      <c r="B15" s="47">
        <v>394</v>
      </c>
      <c r="C15" s="47">
        <v>107</v>
      </c>
      <c r="D15" s="47">
        <v>65</v>
      </c>
      <c r="E15" s="47">
        <v>222</v>
      </c>
      <c r="F15" s="47">
        <v>394</v>
      </c>
      <c r="G15" s="47">
        <v>0</v>
      </c>
      <c r="H15" s="47">
        <v>331</v>
      </c>
      <c r="I15" s="47">
        <v>120</v>
      </c>
      <c r="J15" s="47">
        <v>46</v>
      </c>
      <c r="K15" s="47">
        <v>165</v>
      </c>
      <c r="L15" s="47">
        <v>331</v>
      </c>
      <c r="M15" s="47">
        <v>0</v>
      </c>
      <c r="N15" s="73">
        <f t="shared" si="1"/>
        <v>-0.1598984771573604</v>
      </c>
      <c r="O15" s="73">
        <f t="shared" si="2"/>
        <v>0.12149532710280374</v>
      </c>
      <c r="P15" s="73">
        <f t="shared" si="3"/>
        <v>-0.2923076923076923</v>
      </c>
      <c r="Q15" s="73">
        <f t="shared" si="4"/>
        <v>-0.25675675675675674</v>
      </c>
      <c r="R15" s="73">
        <f t="shared" si="5"/>
        <v>-0.1598984771573604</v>
      </c>
      <c r="S15" s="73" t="str">
        <f t="shared" si="6"/>
        <v>-</v>
      </c>
    </row>
    <row r="16" spans="1:19" ht="12.75">
      <c r="A16" s="6" t="s">
        <v>17</v>
      </c>
      <c r="B16" s="47">
        <v>204</v>
      </c>
      <c r="C16" s="47">
        <v>71</v>
      </c>
      <c r="D16" s="47">
        <v>30</v>
      </c>
      <c r="E16" s="47">
        <v>103</v>
      </c>
      <c r="F16" s="47">
        <v>204</v>
      </c>
      <c r="G16" s="47">
        <v>0</v>
      </c>
      <c r="H16" s="47">
        <v>155</v>
      </c>
      <c r="I16" s="47">
        <v>60</v>
      </c>
      <c r="J16" s="47">
        <v>27</v>
      </c>
      <c r="K16" s="47">
        <v>68</v>
      </c>
      <c r="L16" s="47">
        <v>154</v>
      </c>
      <c r="M16" s="47">
        <v>1</v>
      </c>
      <c r="N16" s="73">
        <f t="shared" si="1"/>
        <v>-0.24019607843137256</v>
      </c>
      <c r="O16" s="73">
        <f t="shared" si="2"/>
        <v>-0.15492957746478872</v>
      </c>
      <c r="P16" s="73">
        <f t="shared" si="3"/>
        <v>-0.1</v>
      </c>
      <c r="Q16" s="73">
        <f t="shared" si="4"/>
        <v>-0.33980582524271846</v>
      </c>
      <c r="R16" s="73">
        <f t="shared" si="5"/>
        <v>-0.24509803921568626</v>
      </c>
      <c r="S16" s="73" t="str">
        <f t="shared" si="6"/>
        <v>-</v>
      </c>
    </row>
    <row r="17" spans="1:19" ht="12.75">
      <c r="A17" s="6" t="s">
        <v>16</v>
      </c>
      <c r="B17" s="47">
        <v>48</v>
      </c>
      <c r="C17" s="47">
        <v>28</v>
      </c>
      <c r="D17" s="47">
        <v>7</v>
      </c>
      <c r="E17" s="47">
        <v>13</v>
      </c>
      <c r="F17" s="47">
        <v>48</v>
      </c>
      <c r="G17" s="47">
        <v>0</v>
      </c>
      <c r="H17" s="47">
        <v>31</v>
      </c>
      <c r="I17" s="47">
        <v>18</v>
      </c>
      <c r="J17" s="47">
        <v>3</v>
      </c>
      <c r="K17" s="47">
        <v>10</v>
      </c>
      <c r="L17" s="47">
        <v>31</v>
      </c>
      <c r="M17" s="47">
        <v>0</v>
      </c>
      <c r="N17" s="73">
        <f t="shared" si="1"/>
        <v>-0.3541666666666667</v>
      </c>
      <c r="O17" s="73">
        <f t="shared" si="2"/>
        <v>-0.35714285714285715</v>
      </c>
      <c r="P17" s="73">
        <f t="shared" si="3"/>
        <v>-0.5714285714285714</v>
      </c>
      <c r="Q17" s="73">
        <f t="shared" si="4"/>
        <v>-0.23076923076923078</v>
      </c>
      <c r="R17" s="73">
        <f t="shared" si="5"/>
        <v>-0.3541666666666667</v>
      </c>
      <c r="S17" s="73" t="str">
        <f t="shared" si="6"/>
        <v>-</v>
      </c>
    </row>
    <row r="18" spans="1:19" ht="12.75">
      <c r="A18" s="6" t="s">
        <v>15</v>
      </c>
      <c r="B18" s="47">
        <v>162</v>
      </c>
      <c r="C18" s="47">
        <v>63</v>
      </c>
      <c r="D18" s="47">
        <v>35</v>
      </c>
      <c r="E18" s="47">
        <v>64</v>
      </c>
      <c r="F18" s="47">
        <v>162</v>
      </c>
      <c r="G18" s="47">
        <v>0</v>
      </c>
      <c r="H18" s="47">
        <v>158</v>
      </c>
      <c r="I18" s="47">
        <v>63</v>
      </c>
      <c r="J18" s="47">
        <v>39</v>
      </c>
      <c r="K18" s="47">
        <v>56</v>
      </c>
      <c r="L18" s="47">
        <v>156</v>
      </c>
      <c r="M18" s="47">
        <v>2</v>
      </c>
      <c r="N18" s="73">
        <f t="shared" si="1"/>
        <v>-0.024691358024691357</v>
      </c>
      <c r="O18" s="73">
        <f t="shared" si="2"/>
        <v>0</v>
      </c>
      <c r="P18" s="73">
        <f t="shared" si="3"/>
        <v>0.11428571428571428</v>
      </c>
      <c r="Q18" s="73">
        <f t="shared" si="4"/>
        <v>-0.125</v>
      </c>
      <c r="R18" s="73">
        <f t="shared" si="5"/>
        <v>-0.037037037037037035</v>
      </c>
      <c r="S18" s="73" t="str">
        <f t="shared" si="6"/>
        <v>-</v>
      </c>
    </row>
    <row r="19" spans="1:19" ht="12.75">
      <c r="A19" s="6" t="s">
        <v>14</v>
      </c>
      <c r="B19" s="47">
        <v>121</v>
      </c>
      <c r="C19" s="47">
        <v>64</v>
      </c>
      <c r="D19" s="47">
        <v>21</v>
      </c>
      <c r="E19" s="47">
        <v>36</v>
      </c>
      <c r="F19" s="47">
        <v>118</v>
      </c>
      <c r="G19" s="47">
        <v>3</v>
      </c>
      <c r="H19" s="47">
        <v>92</v>
      </c>
      <c r="I19" s="47">
        <v>47</v>
      </c>
      <c r="J19" s="47">
        <v>16</v>
      </c>
      <c r="K19" s="47">
        <v>29</v>
      </c>
      <c r="L19" s="47">
        <v>92</v>
      </c>
      <c r="M19" s="47">
        <v>0</v>
      </c>
      <c r="N19" s="73">
        <f t="shared" si="1"/>
        <v>-0.2396694214876033</v>
      </c>
      <c r="O19" s="73">
        <f t="shared" si="2"/>
        <v>-0.265625</v>
      </c>
      <c r="P19" s="73">
        <f t="shared" si="3"/>
        <v>-0.23809523809523808</v>
      </c>
      <c r="Q19" s="73">
        <f t="shared" si="4"/>
        <v>-0.19444444444444445</v>
      </c>
      <c r="R19" s="73">
        <f t="shared" si="5"/>
        <v>-0.22033898305084745</v>
      </c>
      <c r="S19" s="73">
        <f t="shared" si="6"/>
        <v>-1</v>
      </c>
    </row>
    <row r="20" spans="1:19" ht="12.75">
      <c r="A20" s="6" t="s">
        <v>13</v>
      </c>
      <c r="B20" s="47">
        <v>432</v>
      </c>
      <c r="C20" s="47">
        <v>300</v>
      </c>
      <c r="D20" s="47">
        <v>12</v>
      </c>
      <c r="E20" s="47">
        <v>120</v>
      </c>
      <c r="F20" s="47">
        <v>432</v>
      </c>
      <c r="G20" s="47">
        <v>0</v>
      </c>
      <c r="H20" s="47">
        <v>376</v>
      </c>
      <c r="I20" s="47">
        <v>254</v>
      </c>
      <c r="J20" s="47">
        <v>12</v>
      </c>
      <c r="K20" s="47">
        <v>110</v>
      </c>
      <c r="L20" s="47">
        <v>374</v>
      </c>
      <c r="M20" s="47">
        <v>2</v>
      </c>
      <c r="N20" s="73">
        <f t="shared" si="1"/>
        <v>-0.12962962962962962</v>
      </c>
      <c r="O20" s="73">
        <f t="shared" si="2"/>
        <v>-0.15333333333333332</v>
      </c>
      <c r="P20" s="73">
        <f t="shared" si="3"/>
        <v>0</v>
      </c>
      <c r="Q20" s="73">
        <f t="shared" si="4"/>
        <v>-0.08333333333333333</v>
      </c>
      <c r="R20" s="73">
        <f t="shared" si="5"/>
        <v>-0.13425925925925927</v>
      </c>
      <c r="S20" s="73" t="str">
        <f t="shared" si="6"/>
        <v>-</v>
      </c>
    </row>
    <row r="21" spans="1:19" ht="12.75">
      <c r="A21" s="6" t="s">
        <v>47</v>
      </c>
      <c r="B21" s="47">
        <v>339</v>
      </c>
      <c r="C21" s="47">
        <v>119</v>
      </c>
      <c r="D21" s="47">
        <v>86</v>
      </c>
      <c r="E21" s="47">
        <v>134</v>
      </c>
      <c r="F21" s="47">
        <v>339</v>
      </c>
      <c r="G21" s="47">
        <v>0</v>
      </c>
      <c r="H21" s="47">
        <v>364</v>
      </c>
      <c r="I21" s="47">
        <v>120</v>
      </c>
      <c r="J21" s="47">
        <v>93</v>
      </c>
      <c r="K21" s="47">
        <v>151</v>
      </c>
      <c r="L21" s="47">
        <v>361</v>
      </c>
      <c r="M21" s="47">
        <v>1</v>
      </c>
      <c r="N21" s="73">
        <f t="shared" si="1"/>
        <v>0.07374631268436578</v>
      </c>
      <c r="O21" s="73">
        <f t="shared" si="2"/>
        <v>0.008403361344537815</v>
      </c>
      <c r="P21" s="73">
        <f t="shared" si="3"/>
        <v>0.08139534883720931</v>
      </c>
      <c r="Q21" s="73">
        <f t="shared" si="4"/>
        <v>0.12686567164179105</v>
      </c>
      <c r="R21" s="73">
        <f t="shared" si="5"/>
        <v>0.06489675516224189</v>
      </c>
      <c r="S21" s="73" t="str">
        <f t="shared" si="6"/>
        <v>-</v>
      </c>
    </row>
    <row r="22" spans="1:19" ht="12.75">
      <c r="A22" s="6" t="s">
        <v>12</v>
      </c>
      <c r="B22" s="47">
        <v>46</v>
      </c>
      <c r="C22" s="47">
        <v>29</v>
      </c>
      <c r="D22" s="47">
        <v>10</v>
      </c>
      <c r="E22" s="47">
        <v>7</v>
      </c>
      <c r="F22" s="47">
        <v>46</v>
      </c>
      <c r="G22" s="47">
        <v>0</v>
      </c>
      <c r="H22" s="47">
        <v>52</v>
      </c>
      <c r="I22" s="47">
        <v>30</v>
      </c>
      <c r="J22" s="47">
        <v>9</v>
      </c>
      <c r="K22" s="47">
        <v>13</v>
      </c>
      <c r="L22" s="47">
        <v>48</v>
      </c>
      <c r="M22" s="47">
        <v>4</v>
      </c>
      <c r="N22" s="73">
        <f t="shared" si="1"/>
        <v>0.13043478260869565</v>
      </c>
      <c r="O22" s="73">
        <f t="shared" si="2"/>
        <v>0.034482758620689655</v>
      </c>
      <c r="P22" s="73">
        <f t="shared" si="3"/>
        <v>-0.1</v>
      </c>
      <c r="Q22" s="73">
        <f t="shared" si="4"/>
        <v>0.8571428571428571</v>
      </c>
      <c r="R22" s="73">
        <f t="shared" si="5"/>
        <v>0.043478260869565216</v>
      </c>
      <c r="S22" s="73" t="str">
        <f t="shared" si="6"/>
        <v>-</v>
      </c>
    </row>
    <row r="23" spans="1:19" ht="12.75">
      <c r="A23" s="6" t="s">
        <v>11</v>
      </c>
      <c r="B23" s="47">
        <v>216</v>
      </c>
      <c r="C23" s="47">
        <v>96</v>
      </c>
      <c r="D23" s="47">
        <v>37</v>
      </c>
      <c r="E23" s="47">
        <v>83</v>
      </c>
      <c r="F23" s="47">
        <v>214</v>
      </c>
      <c r="G23" s="47">
        <v>2</v>
      </c>
      <c r="H23" s="47">
        <v>193</v>
      </c>
      <c r="I23" s="47">
        <v>81</v>
      </c>
      <c r="J23" s="47">
        <v>42</v>
      </c>
      <c r="K23" s="47">
        <v>70</v>
      </c>
      <c r="L23" s="47">
        <v>187</v>
      </c>
      <c r="M23" s="47">
        <v>6</v>
      </c>
      <c r="N23" s="73">
        <f t="shared" si="1"/>
        <v>-0.10648148148148148</v>
      </c>
      <c r="O23" s="73">
        <f t="shared" si="2"/>
        <v>-0.15625</v>
      </c>
      <c r="P23" s="73">
        <f t="shared" si="3"/>
        <v>0.13513513513513514</v>
      </c>
      <c r="Q23" s="73">
        <f t="shared" si="4"/>
        <v>-0.1566265060240964</v>
      </c>
      <c r="R23" s="73">
        <f t="shared" si="5"/>
        <v>-0.1261682242990654</v>
      </c>
      <c r="S23" s="73">
        <f t="shared" si="6"/>
        <v>2</v>
      </c>
    </row>
    <row r="24" spans="1:19" ht="12.75">
      <c r="A24" s="6" t="s">
        <v>10</v>
      </c>
      <c r="B24" s="47">
        <v>310</v>
      </c>
      <c r="C24" s="47">
        <v>150</v>
      </c>
      <c r="D24" s="47">
        <v>42</v>
      </c>
      <c r="E24" s="47">
        <v>118</v>
      </c>
      <c r="F24" s="47">
        <v>308</v>
      </c>
      <c r="G24" s="47">
        <v>2</v>
      </c>
      <c r="H24" s="47">
        <v>279</v>
      </c>
      <c r="I24" s="47">
        <v>137</v>
      </c>
      <c r="J24" s="47">
        <v>44</v>
      </c>
      <c r="K24" s="47">
        <v>98</v>
      </c>
      <c r="L24" s="47">
        <v>276</v>
      </c>
      <c r="M24" s="47">
        <v>0</v>
      </c>
      <c r="N24" s="73">
        <f t="shared" si="1"/>
        <v>-0.1</v>
      </c>
      <c r="O24" s="73">
        <f t="shared" si="2"/>
        <v>-0.08666666666666667</v>
      </c>
      <c r="P24" s="73">
        <f t="shared" si="3"/>
        <v>0.047619047619047616</v>
      </c>
      <c r="Q24" s="73">
        <f t="shared" si="4"/>
        <v>-0.1694915254237288</v>
      </c>
      <c r="R24" s="73">
        <f t="shared" si="5"/>
        <v>-0.1038961038961039</v>
      </c>
      <c r="S24" s="73">
        <f t="shared" si="6"/>
        <v>-1</v>
      </c>
    </row>
    <row r="25" spans="1:19" ht="12.75">
      <c r="A25" s="6" t="s">
        <v>9</v>
      </c>
      <c r="B25" s="47">
        <v>168</v>
      </c>
      <c r="C25" s="47">
        <v>82</v>
      </c>
      <c r="D25" s="47">
        <v>14</v>
      </c>
      <c r="E25" s="47">
        <v>72</v>
      </c>
      <c r="F25" s="47">
        <v>168</v>
      </c>
      <c r="G25" s="47">
        <v>0</v>
      </c>
      <c r="H25" s="47">
        <v>131</v>
      </c>
      <c r="I25" s="47">
        <v>79</v>
      </c>
      <c r="J25" s="47">
        <v>6</v>
      </c>
      <c r="K25" s="47">
        <v>46</v>
      </c>
      <c r="L25" s="47">
        <v>131</v>
      </c>
      <c r="M25" s="47">
        <v>0</v>
      </c>
      <c r="N25" s="73">
        <f t="shared" si="1"/>
        <v>-0.22023809523809523</v>
      </c>
      <c r="O25" s="73">
        <f t="shared" si="2"/>
        <v>-0.036585365853658534</v>
      </c>
      <c r="P25" s="73">
        <f t="shared" si="3"/>
        <v>-0.5714285714285714</v>
      </c>
      <c r="Q25" s="73">
        <f t="shared" si="4"/>
        <v>-0.3611111111111111</v>
      </c>
      <c r="R25" s="73">
        <f t="shared" si="5"/>
        <v>-0.22023809523809523</v>
      </c>
      <c r="S25" s="73" t="str">
        <f t="shared" si="6"/>
        <v>-</v>
      </c>
    </row>
    <row r="26" spans="1:19" ht="12.75">
      <c r="A26" s="6" t="s">
        <v>8</v>
      </c>
      <c r="B26" s="47">
        <v>63</v>
      </c>
      <c r="C26" s="47">
        <v>25</v>
      </c>
      <c r="D26" s="47">
        <v>1</v>
      </c>
      <c r="E26" s="47">
        <v>37</v>
      </c>
      <c r="F26" s="47">
        <v>63</v>
      </c>
      <c r="G26" s="47">
        <v>0</v>
      </c>
      <c r="H26" s="47">
        <v>61</v>
      </c>
      <c r="I26" s="47">
        <v>13</v>
      </c>
      <c r="J26" s="47">
        <v>4</v>
      </c>
      <c r="K26" s="47">
        <v>44</v>
      </c>
      <c r="L26" s="47">
        <v>61</v>
      </c>
      <c r="M26" s="47">
        <v>0</v>
      </c>
      <c r="N26" s="73">
        <f t="shared" si="1"/>
        <v>-0.031746031746031744</v>
      </c>
      <c r="O26" s="73">
        <f t="shared" si="2"/>
        <v>-0.48</v>
      </c>
      <c r="P26" s="73">
        <f t="shared" si="3"/>
        <v>3</v>
      </c>
      <c r="Q26" s="73">
        <f t="shared" si="4"/>
        <v>0.1891891891891892</v>
      </c>
      <c r="R26" s="73">
        <f t="shared" si="5"/>
        <v>-0.031746031746031744</v>
      </c>
      <c r="S26" s="73" t="str">
        <f t="shared" si="6"/>
        <v>-</v>
      </c>
    </row>
    <row r="27" spans="1:19" ht="12.75">
      <c r="A27" s="6" t="s">
        <v>7</v>
      </c>
      <c r="B27" s="47">
        <v>240</v>
      </c>
      <c r="C27" s="47">
        <v>89</v>
      </c>
      <c r="D27" s="47">
        <v>11</v>
      </c>
      <c r="E27" s="47">
        <v>140</v>
      </c>
      <c r="F27" s="47">
        <v>240</v>
      </c>
      <c r="G27" s="47">
        <v>0</v>
      </c>
      <c r="H27" s="47">
        <v>219</v>
      </c>
      <c r="I27" s="47">
        <v>113</v>
      </c>
      <c r="J27" s="47">
        <v>17</v>
      </c>
      <c r="K27" s="47">
        <v>89</v>
      </c>
      <c r="L27" s="47">
        <v>219</v>
      </c>
      <c r="M27" s="47">
        <v>0</v>
      </c>
      <c r="N27" s="73">
        <f t="shared" si="1"/>
        <v>-0.0875</v>
      </c>
      <c r="O27" s="73">
        <f t="shared" si="2"/>
        <v>0.2696629213483146</v>
      </c>
      <c r="P27" s="73">
        <f t="shared" si="3"/>
        <v>0.5454545454545454</v>
      </c>
      <c r="Q27" s="73">
        <f t="shared" si="4"/>
        <v>-0.36428571428571427</v>
      </c>
      <c r="R27" s="73">
        <f t="shared" si="5"/>
        <v>-0.0875</v>
      </c>
      <c r="S27" s="73" t="str">
        <f t="shared" si="6"/>
        <v>-</v>
      </c>
    </row>
    <row r="28" spans="1:19" ht="12.75">
      <c r="A28" s="6" t="s">
        <v>6</v>
      </c>
      <c r="B28" s="47">
        <v>31</v>
      </c>
      <c r="C28" s="47">
        <v>11</v>
      </c>
      <c r="D28" s="47">
        <v>1</v>
      </c>
      <c r="E28" s="47">
        <v>19</v>
      </c>
      <c r="F28" s="47">
        <v>31</v>
      </c>
      <c r="G28" s="47">
        <v>0</v>
      </c>
      <c r="H28" s="47">
        <v>25</v>
      </c>
      <c r="I28" s="47">
        <v>7</v>
      </c>
      <c r="J28" s="47">
        <v>4</v>
      </c>
      <c r="K28" s="47">
        <v>14</v>
      </c>
      <c r="L28" s="47">
        <v>25</v>
      </c>
      <c r="M28" s="47">
        <v>0</v>
      </c>
      <c r="N28" s="73">
        <f t="shared" si="1"/>
        <v>-0.1935483870967742</v>
      </c>
      <c r="O28" s="73">
        <f t="shared" si="2"/>
        <v>-0.36363636363636365</v>
      </c>
      <c r="P28" s="73">
        <f t="shared" si="3"/>
        <v>3</v>
      </c>
      <c r="Q28" s="73">
        <f t="shared" si="4"/>
        <v>-0.2631578947368421</v>
      </c>
      <c r="R28" s="73">
        <f t="shared" si="5"/>
        <v>-0.1935483870967742</v>
      </c>
      <c r="S28" s="73" t="str">
        <f t="shared" si="6"/>
        <v>-</v>
      </c>
    </row>
    <row r="29" spans="1:19" ht="12.75">
      <c r="A29" s="4" t="s">
        <v>5</v>
      </c>
      <c r="B29" s="48">
        <v>3567</v>
      </c>
      <c r="C29" s="48">
        <v>1534</v>
      </c>
      <c r="D29" s="48">
        <v>489</v>
      </c>
      <c r="E29" s="48">
        <v>1544</v>
      </c>
      <c r="F29" s="48">
        <v>3559</v>
      </c>
      <c r="G29" s="48">
        <v>8</v>
      </c>
      <c r="H29" s="48">
        <v>3249</v>
      </c>
      <c r="I29" s="48">
        <v>1372</v>
      </c>
      <c r="J29" s="48">
        <v>547</v>
      </c>
      <c r="K29" s="48">
        <v>1330</v>
      </c>
      <c r="L29" s="48">
        <v>3224</v>
      </c>
      <c r="M29" s="48">
        <v>20</v>
      </c>
      <c r="N29" s="74">
        <f t="shared" si="1"/>
        <v>-0.08915054667788057</v>
      </c>
      <c r="O29" s="74">
        <f t="shared" si="2"/>
        <v>-0.10560625814863103</v>
      </c>
      <c r="P29" s="74">
        <f t="shared" si="3"/>
        <v>0.11860940695296524</v>
      </c>
      <c r="Q29" s="74">
        <f t="shared" si="4"/>
        <v>-0.13860103626943004</v>
      </c>
      <c r="R29" s="74">
        <f t="shared" si="5"/>
        <v>-0.09412756392245013</v>
      </c>
      <c r="S29" s="74">
        <f t="shared" si="6"/>
        <v>1.5</v>
      </c>
    </row>
    <row r="33" spans="2:10" ht="12.75" customHeight="1">
      <c r="B33" s="152" t="s">
        <v>96</v>
      </c>
      <c r="C33" s="152"/>
      <c r="D33" s="152"/>
      <c r="E33" s="152"/>
      <c r="F33" s="152"/>
      <c r="G33" s="152"/>
      <c r="H33" s="152"/>
      <c r="I33" s="152"/>
      <c r="J33" s="152"/>
    </row>
    <row r="34" spans="1:10" ht="50.25" customHeight="1">
      <c r="A34" s="100"/>
      <c r="B34" s="136" t="s">
        <v>114</v>
      </c>
      <c r="C34" s="136"/>
      <c r="D34" s="136"/>
      <c r="E34" s="136" t="s">
        <v>115</v>
      </c>
      <c r="F34" s="136"/>
      <c r="G34" s="136"/>
      <c r="H34" s="135" t="s">
        <v>123</v>
      </c>
      <c r="I34" s="136"/>
      <c r="J34" s="136"/>
    </row>
    <row r="35" spans="1:10" ht="38.25">
      <c r="A35" s="102"/>
      <c r="B35" s="43" t="s">
        <v>109</v>
      </c>
      <c r="C35" s="45" t="s">
        <v>97</v>
      </c>
      <c r="D35" s="45" t="s">
        <v>40</v>
      </c>
      <c r="E35" s="43" t="s">
        <v>109</v>
      </c>
      <c r="F35" s="45" t="s">
        <v>97</v>
      </c>
      <c r="G35" s="45" t="s">
        <v>40</v>
      </c>
      <c r="H35" s="43" t="s">
        <v>109</v>
      </c>
      <c r="I35" s="45" t="s">
        <v>97</v>
      </c>
      <c r="J35" s="45" t="s">
        <v>40</v>
      </c>
    </row>
    <row r="36" spans="1:10" ht="12.75">
      <c r="A36" s="6" t="s">
        <v>20</v>
      </c>
      <c r="B36" s="47">
        <v>221</v>
      </c>
      <c r="C36" s="47">
        <v>175</v>
      </c>
      <c r="D36" s="47">
        <v>46</v>
      </c>
      <c r="E36" s="47">
        <v>162</v>
      </c>
      <c r="F36" s="47">
        <v>135</v>
      </c>
      <c r="G36" s="47">
        <v>27</v>
      </c>
      <c r="H36" s="73">
        <f>IF(B36=0,"-",(E36-B36)/B36)</f>
        <v>-0.2669683257918552</v>
      </c>
      <c r="I36" s="73">
        <f>IF(C36=0,"-",(F36-C36)/C36)</f>
        <v>-0.22857142857142856</v>
      </c>
      <c r="J36" s="73">
        <f>IF(D36=0,"-",(G36-D36)/D36)</f>
        <v>-0.41304347826086957</v>
      </c>
    </row>
    <row r="37" spans="1:10" ht="12.75">
      <c r="A37" s="6" t="s">
        <v>19</v>
      </c>
      <c r="B37" s="47">
        <v>45</v>
      </c>
      <c r="C37" s="47">
        <v>39</v>
      </c>
      <c r="D37" s="47">
        <v>6</v>
      </c>
      <c r="E37" s="47">
        <v>37</v>
      </c>
      <c r="F37" s="47">
        <v>27</v>
      </c>
      <c r="G37" s="47">
        <v>10</v>
      </c>
      <c r="H37" s="73">
        <f aca="true" t="shared" si="7" ref="H37:H53">IF(B37=0,"-",(E37-B37)/B37)</f>
        <v>-0.17777777777777778</v>
      </c>
      <c r="I37" s="73">
        <f aca="true" t="shared" si="8" ref="I37:I53">IF(C37=0,"-",(F37-C37)/C37)</f>
        <v>-0.3076923076923077</v>
      </c>
      <c r="J37" s="73">
        <f aca="true" t="shared" si="9" ref="J37:J53">IF(D37=0,"-",(G37-D37)/D37)</f>
        <v>0.6666666666666666</v>
      </c>
    </row>
    <row r="38" spans="1:10" ht="12.75">
      <c r="A38" s="6" t="s">
        <v>18</v>
      </c>
      <c r="B38" s="47">
        <v>34</v>
      </c>
      <c r="C38" s="47">
        <v>27</v>
      </c>
      <c r="D38" s="47">
        <v>7</v>
      </c>
      <c r="E38" s="47">
        <v>31</v>
      </c>
      <c r="F38" s="47">
        <v>25</v>
      </c>
      <c r="G38" s="47">
        <v>6</v>
      </c>
      <c r="H38" s="73">
        <f t="shared" si="7"/>
        <v>-0.08823529411764706</v>
      </c>
      <c r="I38" s="73">
        <f t="shared" si="8"/>
        <v>-0.07407407407407407</v>
      </c>
      <c r="J38" s="73">
        <f t="shared" si="9"/>
        <v>-0.14285714285714285</v>
      </c>
    </row>
    <row r="39" spans="1:10" ht="12.75">
      <c r="A39" s="6" t="s">
        <v>46</v>
      </c>
      <c r="B39" s="47">
        <v>107</v>
      </c>
      <c r="C39" s="47">
        <v>87</v>
      </c>
      <c r="D39" s="47">
        <v>20</v>
      </c>
      <c r="E39" s="47">
        <v>120</v>
      </c>
      <c r="F39" s="47">
        <v>96</v>
      </c>
      <c r="G39" s="47">
        <v>24</v>
      </c>
      <c r="H39" s="73">
        <f t="shared" si="7"/>
        <v>0.12149532710280374</v>
      </c>
      <c r="I39" s="73">
        <f t="shared" si="8"/>
        <v>0.10344827586206896</v>
      </c>
      <c r="J39" s="73">
        <f t="shared" si="9"/>
        <v>0.2</v>
      </c>
    </row>
    <row r="40" spans="1:10" ht="12.75">
      <c r="A40" s="6" t="s">
        <v>17</v>
      </c>
      <c r="B40" s="47">
        <v>71</v>
      </c>
      <c r="C40" s="47">
        <v>55</v>
      </c>
      <c r="D40" s="47">
        <v>16</v>
      </c>
      <c r="E40" s="47">
        <v>60</v>
      </c>
      <c r="F40" s="47">
        <v>39</v>
      </c>
      <c r="G40" s="47">
        <v>21</v>
      </c>
      <c r="H40" s="73">
        <f t="shared" si="7"/>
        <v>-0.15492957746478872</v>
      </c>
      <c r="I40" s="73">
        <f t="shared" si="8"/>
        <v>-0.2909090909090909</v>
      </c>
      <c r="J40" s="73">
        <f t="shared" si="9"/>
        <v>0.3125</v>
      </c>
    </row>
    <row r="41" spans="1:10" ht="12.75">
      <c r="A41" s="6" t="s">
        <v>16</v>
      </c>
      <c r="B41" s="47">
        <v>28</v>
      </c>
      <c r="C41" s="47">
        <v>20</v>
      </c>
      <c r="D41" s="47">
        <v>8</v>
      </c>
      <c r="E41" s="47">
        <v>18</v>
      </c>
      <c r="F41" s="47">
        <v>11</v>
      </c>
      <c r="G41" s="47">
        <v>7</v>
      </c>
      <c r="H41" s="73">
        <f t="shared" si="7"/>
        <v>-0.35714285714285715</v>
      </c>
      <c r="I41" s="73">
        <f t="shared" si="8"/>
        <v>-0.45</v>
      </c>
      <c r="J41" s="73">
        <f t="shared" si="9"/>
        <v>-0.125</v>
      </c>
    </row>
    <row r="42" spans="1:10" ht="12.75">
      <c r="A42" s="6" t="s">
        <v>15</v>
      </c>
      <c r="B42" s="47">
        <v>63</v>
      </c>
      <c r="C42" s="47">
        <v>46</v>
      </c>
      <c r="D42" s="47">
        <v>17</v>
      </c>
      <c r="E42" s="47">
        <v>63</v>
      </c>
      <c r="F42" s="47">
        <v>46</v>
      </c>
      <c r="G42" s="47">
        <v>17</v>
      </c>
      <c r="H42" s="73">
        <f t="shared" si="7"/>
        <v>0</v>
      </c>
      <c r="I42" s="73">
        <f t="shared" si="8"/>
        <v>0</v>
      </c>
      <c r="J42" s="73">
        <f t="shared" si="9"/>
        <v>0</v>
      </c>
    </row>
    <row r="43" spans="1:10" ht="12.75">
      <c r="A43" s="6" t="s">
        <v>14</v>
      </c>
      <c r="B43" s="47">
        <v>64</v>
      </c>
      <c r="C43" s="47">
        <v>53</v>
      </c>
      <c r="D43" s="47">
        <v>11</v>
      </c>
      <c r="E43" s="47">
        <v>47</v>
      </c>
      <c r="F43" s="47">
        <v>44</v>
      </c>
      <c r="G43" s="47">
        <v>3</v>
      </c>
      <c r="H43" s="73">
        <f t="shared" si="7"/>
        <v>-0.265625</v>
      </c>
      <c r="I43" s="73">
        <f t="shared" si="8"/>
        <v>-0.16981132075471697</v>
      </c>
      <c r="J43" s="73">
        <f t="shared" si="9"/>
        <v>-0.7272727272727273</v>
      </c>
    </row>
    <row r="44" spans="1:10" ht="12.75">
      <c r="A44" s="6" t="s">
        <v>13</v>
      </c>
      <c r="B44" s="47">
        <v>300</v>
      </c>
      <c r="C44" s="47">
        <v>181</v>
      </c>
      <c r="D44" s="47">
        <v>119</v>
      </c>
      <c r="E44" s="47">
        <v>255</v>
      </c>
      <c r="F44" s="47">
        <v>158</v>
      </c>
      <c r="G44" s="47">
        <v>97</v>
      </c>
      <c r="H44" s="73">
        <f t="shared" si="7"/>
        <v>-0.15</v>
      </c>
      <c r="I44" s="73">
        <f t="shared" si="8"/>
        <v>-0.1270718232044199</v>
      </c>
      <c r="J44" s="73">
        <f t="shared" si="9"/>
        <v>-0.18487394957983194</v>
      </c>
    </row>
    <row r="45" spans="1:10" ht="12.75">
      <c r="A45" s="6" t="s">
        <v>47</v>
      </c>
      <c r="B45" s="47">
        <v>119</v>
      </c>
      <c r="C45" s="47">
        <v>104</v>
      </c>
      <c r="D45" s="47">
        <v>15</v>
      </c>
      <c r="E45" s="47">
        <v>120</v>
      </c>
      <c r="F45" s="47">
        <v>105</v>
      </c>
      <c r="G45" s="47">
        <v>15</v>
      </c>
      <c r="H45" s="73">
        <f t="shared" si="7"/>
        <v>0.008403361344537815</v>
      </c>
      <c r="I45" s="73">
        <f t="shared" si="8"/>
        <v>0.009615384615384616</v>
      </c>
      <c r="J45" s="73">
        <f t="shared" si="9"/>
        <v>0</v>
      </c>
    </row>
    <row r="46" spans="1:10" ht="12.75">
      <c r="A46" s="6" t="s">
        <v>12</v>
      </c>
      <c r="B46" s="47">
        <v>29</v>
      </c>
      <c r="C46" s="47">
        <v>18</v>
      </c>
      <c r="D46" s="47">
        <v>11</v>
      </c>
      <c r="E46" s="47">
        <v>30</v>
      </c>
      <c r="F46" s="47">
        <v>24</v>
      </c>
      <c r="G46" s="47">
        <v>6</v>
      </c>
      <c r="H46" s="73">
        <f t="shared" si="7"/>
        <v>0.034482758620689655</v>
      </c>
      <c r="I46" s="73">
        <f t="shared" si="8"/>
        <v>0.3333333333333333</v>
      </c>
      <c r="J46" s="73">
        <f t="shared" si="9"/>
        <v>-0.45454545454545453</v>
      </c>
    </row>
    <row r="47" spans="1:10" ht="12.75">
      <c r="A47" s="6" t="s">
        <v>11</v>
      </c>
      <c r="B47" s="47">
        <v>96</v>
      </c>
      <c r="C47" s="47">
        <v>59</v>
      </c>
      <c r="D47" s="47">
        <v>37</v>
      </c>
      <c r="E47" s="47">
        <v>81</v>
      </c>
      <c r="F47" s="47">
        <v>51</v>
      </c>
      <c r="G47" s="47">
        <v>30</v>
      </c>
      <c r="H47" s="73">
        <f t="shared" si="7"/>
        <v>-0.15625</v>
      </c>
      <c r="I47" s="73">
        <f t="shared" si="8"/>
        <v>-0.13559322033898305</v>
      </c>
      <c r="J47" s="73">
        <f t="shared" si="9"/>
        <v>-0.1891891891891892</v>
      </c>
    </row>
    <row r="48" spans="1:10" ht="12.75">
      <c r="A48" s="6" t="s">
        <v>10</v>
      </c>
      <c r="B48" s="47">
        <v>150</v>
      </c>
      <c r="C48" s="47">
        <v>106</v>
      </c>
      <c r="D48" s="47">
        <v>44</v>
      </c>
      <c r="E48" s="47">
        <v>137</v>
      </c>
      <c r="F48" s="47">
        <v>100</v>
      </c>
      <c r="G48" s="47">
        <v>37</v>
      </c>
      <c r="H48" s="73">
        <f t="shared" si="7"/>
        <v>-0.08666666666666667</v>
      </c>
      <c r="I48" s="73">
        <f t="shared" si="8"/>
        <v>-0.05660377358490566</v>
      </c>
      <c r="J48" s="73">
        <f t="shared" si="9"/>
        <v>-0.1590909090909091</v>
      </c>
    </row>
    <row r="49" spans="1:10" ht="12.75">
      <c r="A49" s="6" t="s">
        <v>9</v>
      </c>
      <c r="B49" s="47">
        <v>82</v>
      </c>
      <c r="C49" s="47">
        <v>74</v>
      </c>
      <c r="D49" s="47">
        <v>8</v>
      </c>
      <c r="E49" s="47">
        <v>79</v>
      </c>
      <c r="F49" s="47">
        <v>77</v>
      </c>
      <c r="G49" s="47">
        <v>2</v>
      </c>
      <c r="H49" s="73">
        <f t="shared" si="7"/>
        <v>-0.036585365853658534</v>
      </c>
      <c r="I49" s="73">
        <f t="shared" si="8"/>
        <v>0.04054054054054054</v>
      </c>
      <c r="J49" s="73">
        <f t="shared" si="9"/>
        <v>-0.75</v>
      </c>
    </row>
    <row r="50" spans="1:10" ht="12.75">
      <c r="A50" s="6" t="s">
        <v>8</v>
      </c>
      <c r="B50" s="47">
        <v>25</v>
      </c>
      <c r="C50" s="47">
        <v>16</v>
      </c>
      <c r="D50" s="47">
        <v>9</v>
      </c>
      <c r="E50" s="47">
        <v>13</v>
      </c>
      <c r="F50" s="47">
        <v>11</v>
      </c>
      <c r="G50" s="47">
        <v>2</v>
      </c>
      <c r="H50" s="73">
        <f t="shared" si="7"/>
        <v>-0.48</v>
      </c>
      <c r="I50" s="73">
        <f t="shared" si="8"/>
        <v>-0.3125</v>
      </c>
      <c r="J50" s="73">
        <f t="shared" si="9"/>
        <v>-0.7777777777777778</v>
      </c>
    </row>
    <row r="51" spans="1:10" ht="12.75">
      <c r="A51" s="6" t="s">
        <v>7</v>
      </c>
      <c r="B51" s="47">
        <v>89</v>
      </c>
      <c r="C51" s="47">
        <v>43</v>
      </c>
      <c r="D51" s="47">
        <v>46</v>
      </c>
      <c r="E51" s="47">
        <v>113</v>
      </c>
      <c r="F51" s="47">
        <v>65</v>
      </c>
      <c r="G51" s="47">
        <v>48</v>
      </c>
      <c r="H51" s="73">
        <f t="shared" si="7"/>
        <v>0.2696629213483146</v>
      </c>
      <c r="I51" s="73">
        <f t="shared" si="8"/>
        <v>0.5116279069767442</v>
      </c>
      <c r="J51" s="73">
        <f t="shared" si="9"/>
        <v>0.043478260869565216</v>
      </c>
    </row>
    <row r="52" spans="1:10" ht="12.75">
      <c r="A52" s="6" t="s">
        <v>6</v>
      </c>
      <c r="B52" s="47">
        <v>11</v>
      </c>
      <c r="C52" s="47">
        <v>10</v>
      </c>
      <c r="D52" s="47">
        <v>1</v>
      </c>
      <c r="E52" s="47">
        <v>7</v>
      </c>
      <c r="F52" s="47">
        <v>7</v>
      </c>
      <c r="G52" s="47">
        <v>0</v>
      </c>
      <c r="H52" s="73">
        <f t="shared" si="7"/>
        <v>-0.36363636363636365</v>
      </c>
      <c r="I52" s="73">
        <f t="shared" si="8"/>
        <v>-0.3</v>
      </c>
      <c r="J52" s="73">
        <f t="shared" si="9"/>
        <v>-1</v>
      </c>
    </row>
    <row r="53" spans="1:10" ht="12.75">
      <c r="A53" s="4" t="s">
        <v>5</v>
      </c>
      <c r="B53" s="48">
        <v>1534</v>
      </c>
      <c r="C53" s="48">
        <v>1113</v>
      </c>
      <c r="D53" s="48">
        <v>421</v>
      </c>
      <c r="E53" s="48">
        <v>1373</v>
      </c>
      <c r="F53" s="48">
        <v>1021</v>
      </c>
      <c r="G53" s="48">
        <v>352</v>
      </c>
      <c r="H53" s="74">
        <f t="shared" si="7"/>
        <v>-0.10495436766623208</v>
      </c>
      <c r="I53" s="74">
        <f t="shared" si="8"/>
        <v>-0.08265947888589398</v>
      </c>
      <c r="J53" s="74">
        <f t="shared" si="9"/>
        <v>-0.16389548693586697</v>
      </c>
    </row>
  </sheetData>
  <sheetProtection/>
  <mergeCells count="25">
    <mergeCell ref="B34:D34"/>
    <mergeCell ref="E34:G34"/>
    <mergeCell ref="H34:J34"/>
    <mergeCell ref="F10:F11"/>
    <mergeCell ref="A34:A35"/>
    <mergeCell ref="B33:J33"/>
    <mergeCell ref="A9:A11"/>
    <mergeCell ref="M10:M11"/>
    <mergeCell ref="I10:J10"/>
    <mergeCell ref="G10:G11"/>
    <mergeCell ref="K10:K11"/>
    <mergeCell ref="O10:P10"/>
    <mergeCell ref="H9:M9"/>
    <mergeCell ref="B9:G9"/>
    <mergeCell ref="E10:E11"/>
    <mergeCell ref="A2:A4"/>
    <mergeCell ref="A7:C7"/>
    <mergeCell ref="C10:D10"/>
    <mergeCell ref="G2:H2"/>
    <mergeCell ref="N9:S9"/>
    <mergeCell ref="L10:L11"/>
    <mergeCell ref="Q10:Q11"/>
    <mergeCell ref="R10:R11"/>
    <mergeCell ref="S10:S11"/>
    <mergeCell ref="B8:S8"/>
  </mergeCells>
  <hyperlinks>
    <hyperlink ref="G2:H2" location="Indice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Gregorio Manuel Otero Cuevas</cp:lastModifiedBy>
  <cp:lastPrinted>2018-09-24T10:20:56Z</cp:lastPrinted>
  <dcterms:created xsi:type="dcterms:W3CDTF">2016-12-14T11:28:43Z</dcterms:created>
  <dcterms:modified xsi:type="dcterms:W3CDTF">2018-09-27T09:47:37Z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